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 " sheetId="1" r:id="rId1"/>
    <sheet name="ZAŁ 11" sheetId="2" r:id="rId2"/>
    <sheet name="ZAŁ 5" sheetId="3" r:id="rId3"/>
    <sheet name="ZAŁ 8" sheetId="4" r:id="rId4"/>
    <sheet name="ZAŁ 7" sheetId="5" r:id="rId5"/>
    <sheet name="ZAŁ 4" sheetId="6" r:id="rId6"/>
    <sheet name="ZAŁ 6" sheetId="7" r:id="rId7"/>
    <sheet name="ZAL 9" sheetId="8" r:id="rId8"/>
    <sheet name="ZAŁ 10" sheetId="9" r:id="rId9"/>
    <sheet name="Arkusz1" sheetId="10" state="hidden" r:id="rId10"/>
  </sheets>
  <definedNames>
    <definedName name="_xlnm.Print_Titles" localSheetId="8">'ZAŁ 10'!$4:$5</definedName>
    <definedName name="_xlnm.Print_Titles" localSheetId="1">'ZAŁ 11'!$1:$4</definedName>
    <definedName name="_xlnm.Print_Titles" localSheetId="0">'ZAŁ 3 '!$3:$8</definedName>
    <definedName name="_xlnm.Print_Titles" localSheetId="2">'ZAŁ 5'!$5:$9</definedName>
    <definedName name="_xlnm.Print_Titles" localSheetId="4">'ZAŁ 7'!$4:$9</definedName>
    <definedName name="_xlnm.Print_Titles" localSheetId="3">'ZAŁ 8'!$4:$9</definedName>
  </definedNames>
  <calcPr fullCalcOnLoad="1"/>
</workbook>
</file>

<file path=xl/sharedStrings.xml><?xml version="1.0" encoding="utf-8"?>
<sst xmlns="http://schemas.openxmlformats.org/spreadsheetml/2006/main" count="680" uniqueCount="307">
  <si>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</si>
  <si>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</si>
  <si>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</si>
  <si>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</si>
  <si>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</si>
  <si>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 xml:space="preserve">Kwota </t>
  </si>
  <si>
    <t>Dochody ogółem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</si>
  <si>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</si>
  <si>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</si>
  <si>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</si>
  <si>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</si>
  <si>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</si>
  <si>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</si>
  <si>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</si>
  <si>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</si>
  <si>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</si>
  <si>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</si>
  <si>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</si>
  <si>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</si>
  <si>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</si>
  <si>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</si>
  <si>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</si>
  <si>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</si>
  <si>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</si>
  <si>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</si>
  <si>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</si>
  <si>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</si>
  <si>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</si>
  <si>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</si>
  <si>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</si>
  <si>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</si>
  <si>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</si>
  <si>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</si>
  <si>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</si>
  <si>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</si>
  <si>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</si>
  <si>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</si>
  <si>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Wykup papierów wartościowych ( obligacji komunalnych)</t>
  </si>
  <si>
    <t>Szkoła Podstawowa Majków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</si>
  <si>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</si>
  <si>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</si>
  <si>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</si>
  <si>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</si>
  <si>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</si>
  <si>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</si>
  <si>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</si>
  <si>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</si>
  <si>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</si>
  <si>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</si>
  <si>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majątkowe</t>
  </si>
  <si>
    <t>bieżące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</si>
  <si>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</si>
  <si>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</si>
  <si>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</si>
  <si>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</si>
  <si>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</si>
  <si>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</si>
  <si>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</si>
  <si>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</si>
  <si>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</si>
  <si>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</si>
  <si>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</si>
  <si>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</si>
  <si>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</si>
  <si>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</si>
  <si>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</si>
  <si>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</si>
  <si>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</si>
  <si>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</si>
  <si>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</si>
  <si>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</si>
  <si>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</si>
  <si>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</si>
  <si>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</si>
  <si>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</si>
  <si>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</si>
  <si>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</si>
  <si>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</si>
  <si>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</si>
  <si>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</si>
  <si>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</si>
  <si>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</si>
  <si>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</si>
  <si>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</si>
  <si>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</si>
  <si>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</si>
  <si>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</si>
  <si>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</si>
  <si>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</si>
  <si>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</si>
  <si>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</si>
  <si>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</si>
  <si>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</si>
  <si>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</si>
  <si>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</si>
  <si>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</si>
  <si>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</si>
  <si>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</si>
  <si>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</si>
  <si>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</si>
  <si>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</si>
  <si>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</si>
  <si>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</si>
  <si>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</si>
  <si>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</si>
  <si>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</si>
  <si>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</si>
  <si>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</si>
  <si>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</si>
  <si>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</si>
  <si>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</si>
  <si>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</si>
  <si>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</si>
  <si>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</si>
  <si>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</si>
  <si>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</si>
  <si>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</si>
  <si>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</si>
  <si>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</si>
  <si>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</si>
  <si>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</si>
  <si>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</si>
  <si>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</si>
  <si>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</si>
  <si>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</si>
  <si>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</si>
  <si>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</si>
  <si>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</si>
  <si>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</si>
  <si>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</si>
  <si>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</si>
  <si>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</si>
  <si>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</si>
  <si>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</si>
  <si>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</si>
  <si>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</si>
  <si>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</si>
  <si>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</si>
  <si>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</si>
  <si>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</si>
  <si>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</si>
  <si>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Dotacje podmiotowe w 2011 r.</t>
  </si>
  <si>
    <t>Zadania jednostek pomocniczych w ramach funduszu sołeckiego w 2011 roku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</si>
  <si>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</si>
  <si>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</si>
  <si>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</si>
  <si>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</si>
  <si>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</si>
  <si>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</si>
  <si>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</si>
  <si>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</si>
  <si>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</si>
  <si>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</si>
  <si>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</si>
  <si>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</si>
  <si>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</si>
  <si>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</si>
  <si>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</si>
  <si>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</si>
  <si>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</si>
  <si>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</si>
  <si>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</si>
  <si>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</si>
  <si>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</si>
  <si>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</si>
  <si>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</si>
  <si>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na programy i projekty realizowane ze środków pochodzących z budżetu Unii Europejskiej oraz innych źródeł zagranicznych, niepodlegających zwrotowi na 2011 rok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</si>
  <si>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</si>
  <si>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</si>
  <si>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</si>
  <si>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</si>
  <si>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</si>
  <si>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</si>
  <si>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</si>
  <si>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biezące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</si>
  <si>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</si>
  <si>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</si>
  <si>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</si>
  <si>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</si>
  <si>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Monitoring szkoły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</si>
  <si>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</si>
  <si>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</si>
  <si>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</si>
  <si>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</si>
  <si>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</si>
  <si>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</si>
  <si>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</si>
  <si>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</si>
  <si>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</si>
  <si>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 xml:space="preserve">Zakup wyposażenia do kuchni przy Centrum Kulturalno -Oświatowym i Sportowym </t>
  </si>
  <si>
    <t>Utrzymanie terenów zielonych w sołectwie - zakup wykaszarki spalinowej</t>
  </si>
  <si>
    <t>Zakup wyposażenia do kuchni przy Centrum Kulturalno-Oświatowym i Sportowym - zakup patelni elektrycznej</t>
  </si>
  <si>
    <t>Utrzymanie porządku na terenie sołectwa</t>
  </si>
  <si>
    <t>Organizacja pikników i spotkań mieszkanców w sołectwie</t>
  </si>
  <si>
    <t>Nagłośnienie Sali konferencyjnej</t>
  </si>
  <si>
    <t xml:space="preserve">Zakup narzędzi do prac w sołectwie  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</si>
  <si>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</si>
  <si>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</si>
  <si>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</si>
  <si>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</si>
  <si>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 xml:space="preserve">Nazwa jednostki otrzymujacej dotacje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</si>
  <si>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</si>
  <si>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</si>
  <si>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</si>
  <si>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</si>
  <si>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</si>
  <si>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</si>
  <si>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</si>
  <si>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</si>
  <si>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Zagospodarowanie wód opadowych przy drogach</t>
  </si>
  <si>
    <t>Szkoła Podstawowa Kierz Niedźwiedzi</t>
  </si>
  <si>
    <t>Sołectwo: Lipowe Pole Plebańskie</t>
  </si>
  <si>
    <t xml:space="preserve">Zakup wyposażenia do świetlicy do  Centrum Kulturalno-Oświatowego i Sportowego </t>
  </si>
  <si>
    <t>Szkoła Podstawowa  w Kierzu Niedźwiedzim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</si>
  <si>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</si>
  <si>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</si>
  <si>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Wykonanie modernizacji Skateparku poprzez zakup i wymianę wyeksploatowanych i uszkodzonych elementów w Rodzinnym Centrum Kultury i Wypoczynku "Nad Żarnówką" w Majkowie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</si>
  <si>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</si>
  <si>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</si>
  <si>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</si>
  <si>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</si>
  <si>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</si>
  <si>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</si>
  <si>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Projekt: "Nad Żarnówką" budowa i przystosowanie infrastruktury na potrzeby agroturystki w Michałowie"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</si>
  <si>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</si>
  <si>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</si>
  <si>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</si>
  <si>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</si>
  <si>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</si>
  <si>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</si>
  <si>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</si>
  <si>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</si>
  <si>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</si>
  <si>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</si>
  <si>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</si>
  <si>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</si>
  <si>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</si>
  <si>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</si>
  <si>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</si>
  <si>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</si>
  <si>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</si>
  <si>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</si>
  <si>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</si>
  <si>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</si>
  <si>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</si>
  <si>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</si>
  <si>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</si>
  <si>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</si>
  <si>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</si>
  <si>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 xml:space="preserve">Rozbudowa drogi gminnej w miejscowości Skarżysko Koscielne, ul. Polna </t>
  </si>
  <si>
    <t xml:space="preserve">"Przebudowa drogi powiatowej nr 0576T  Skarżysko - Kamienna - Parszów w miejscowości Majków ul. Żeromskiego w km 1+720 do 2+377 wraz z budową chodnika" </t>
  </si>
  <si>
    <t>Budowa kompleksu boisk sportowych wraz z zapleczem sanitarno - szatniowym w miejscowości Grzybowa Góra w ramach programu "Moje Boisko - Orlik 2012"</t>
  </si>
  <si>
    <t>§ 950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</si>
  <si>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</si>
  <si>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</si>
  <si>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Projekt:"Nad Żarnówką"  adaptacja Szkoły Podstawowej w Majkowie na potrzeby bazy noclegowej, Majków, gm. Skarżysko Kościelne, pow. skarżyski</t>
  </si>
  <si>
    <t>Projekt PROW:"Nad Żarnówką"  adaptacja Szkoły Podstawowej w Majkowie na potrzeby bazy noclegowej, Majków, gm. Skarżysko Kościelne, pow. skarżyski</t>
  </si>
  <si>
    <t>"Przebudowa skrzyżowania dróg powiatowych nr 0557T, 0556T oraz 0555T w Skarżysku Kościelnym"</t>
  </si>
  <si>
    <t xml:space="preserve">Dotacja celowa na pomoc finansową udzielaną między jednostkami samorządu terytorialnego na dofinansowanie własnych zadań inwestycyjnych i zakupów inwestycyjnych - "Przebudowa skrzyżowania dróg powiatowych nr 0557T, 0556T oraz 0555T w Skarżysku Kościelnym" 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</si>
  <si>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1+720 do 2+377 wraz z budową chodnika" </t>
  </si>
  <si>
    <t>Zakup i budowa wiat przystankowych</t>
  </si>
  <si>
    <t>Wykonanie w roku budżetowym</t>
  </si>
  <si>
    <t>%</t>
  </si>
  <si>
    <t>Wykonanie</t>
  </si>
  <si>
    <t>Wykonanie w   2011 r.</t>
  </si>
  <si>
    <t>Plan</t>
  </si>
  <si>
    <t xml:space="preserve">Wykonanie </t>
  </si>
  <si>
    <t>Kwota planu
2011 r.</t>
  </si>
  <si>
    <t>Plan dotacji</t>
  </si>
  <si>
    <t>Wykonanie dotacji</t>
  </si>
  <si>
    <t>Plan wydatków w roku budżetowym 2011</t>
  </si>
  <si>
    <t>Załącznik Nr 5</t>
  </si>
  <si>
    <t>Plan roku budżetowego 2011 (8+9+11+12)</t>
  </si>
  <si>
    <t xml:space="preserve">Dotacja celowa z budżetu na finansowanie lub dofinansowanie zadań w zakresie opieki dzieci i młodzieży -organizowanie zajęć dla dzieci i młodzieży w czasie wolnym od nauki szkolnej- Opieka dla dzieci w miejscu zamieszkania wraz z jednodniowymi wyjazdami intergacyjnymi , w czasie wolnym od nauki szkolnej </t>
  </si>
  <si>
    <t>Wyłoniona w drodze konkursu- OSP Grzybowa Góra</t>
  </si>
  <si>
    <t xml:space="preserve">Dotacja celowa z budżetu na finansowanie lub dofinansowanie zadań w zakresie opieki dzieci i młodzieży - organizowanie zajęć dla dzieci i młodzieży w czasie wolnym od nauki szkolnej - Multimedialne wakacje  </t>
  </si>
  <si>
    <t>Wyłoniona w drodze konkursu- Stowarzyszenie "Creative Community"</t>
  </si>
  <si>
    <t>Dotacja celowa z budżetu na finansowanie lub dofinansowanie zadań w zakresie opieki dzieci i młodzieży - organizowanie zajęć dla dzieci i młodzieży w czasie wolnym od nauki szkolnej -  Wielka świetlica małych ludzi</t>
  </si>
  <si>
    <t>Wyłoniona w drodze konkursu- OSP Lipowe Pole</t>
  </si>
  <si>
    <t>Dotacja celowa z budżetu na finansowanie lub dofinansowanie zadań w zakresie upowszechniania tradycji, kultury i patriotyzmu  - promocja regionalnej kuchni, twórców ludowych, organizacja przeglądu zespołów śpiewaczych ... W kręgu kultury i tradycji</t>
  </si>
  <si>
    <t>Wyłoniona w drodze konkursu- Stowarzyszenie na Rzecz Odnowy Zabytków</t>
  </si>
  <si>
    <t>Dotacja celowa z budżetu na finansowanie lub dofinansowanie zadań w zakresie upowszechniania tradycji, kultury i patriotyzmu  - promocja regionalnej kuchni, twórców ludowych, organizacja przeglądu zespołów śpiewaczych ... Zachowanie i promocja dziedzictwa kulturowego naszej Gminy (Przegląd "To i owo na ludowo")</t>
  </si>
  <si>
    <t>Wyłoniona w drodze konkursu- Stowarzyszenie "NASZA GMINA"</t>
  </si>
  <si>
    <t xml:space="preserve">Wyłoniona w drodze konkursu- OSP Grzybowa Góra </t>
  </si>
  <si>
    <t>Dotacja celowa z budżetu na finansowanie lub dofinansowanie zadań w zakresie upowszechniania tradycji, kultury i patriotyzmu  - promocja regionalnej kuchni, twórców ludowych, organizacja przeglądu zespołów śpiewaczych …Wieczornica patriotyczna w 148 rocznicę bitwy powstania styczniowego w Grzybowej Górze</t>
  </si>
  <si>
    <t>Dotacja celowa z budżetu na finansowanie lub dofinansowanie zadań w zakresie upowszechniania tradycji, kultury i patriotyzmu  - promocja regionalnej kuchni, twórców ludowych, organizacja przeglądu zespołów śpiewaczych …"Cudze chwalicie, swego nie znacie"</t>
  </si>
  <si>
    <t>Wyłoniona w drodze konkursu-ROMANO</t>
  </si>
  <si>
    <t>Dotacja celowa z budżetu na finansowanie lub dofinansowanie zadań w zakresie upowszechniania tradycji, kultury i patriotyzmu  - promocja regionalnej kuchni, twórców ludowych, organizacja przeglądu zespołów śpiewaczych …Senior też może</t>
  </si>
  <si>
    <t>Wyłoniona w drodze konkursu-OSP Lipowe Pole</t>
  </si>
  <si>
    <t xml:space="preserve"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-Wspieranie amatorskich rozgrywek brydża sportowego - zakup sprzętu </t>
  </si>
  <si>
    <t>Wyłoniona w drodze konkursu- GROM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</si>
  <si>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-Postaw na rodzinę - III parafialny festyn rodzinny</t>
  </si>
  <si>
    <t xml:space="preserve"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-Popularyzacja zdrowego stylu życia wśród mieszkańców Gminy poprzez tworzenie warunków do uprawiania gier zespołowych wraz z rozgrywkami drużyn amatorskich na boisku "Orlik" oraz wyjazdami na zawody. Festyny i akcje sportowe </t>
  </si>
  <si>
    <t>Wyłoniona w drodze konkursu- Gminne Zrzeszenie LZS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</si>
  <si>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-Sportowy zawrót głowy - akcja sportowa , festyn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</si>
  <si>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Wspieranie amatorskich rozgrywek szachowych, brydżowych oraz tenisa stołowego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</si>
  <si>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Rajd rowerowy "Z wizytą w Wąchocku"</t>
  </si>
  <si>
    <t xml:space="preserve"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-Pożegnanie lata - festyn </t>
  </si>
  <si>
    <t>Dotacja celowa z budżetu na finansowanie lub dofinansowanie prac remontowych i konserwatorskich obiektów zabytkowych przekazane jednostkom nie zaliczanym do sektora finansów publicznych , na prace konserwatorsko-restauratorskie wnętrza świątyni w zakresie prac renowatorskich ścian bocznych nawy głównej kościoła parafialnego w Skarżysku Kościelnym wpisanym do rejestru zabytków</t>
  </si>
  <si>
    <t>Parafia Rzymsko-Katolicka p.w. Św. Trójcy w Skarżysku Kościelnym</t>
  </si>
  <si>
    <t>Przebudowa oświetlenia ulicznego</t>
  </si>
  <si>
    <t>Paragraf</t>
  </si>
  <si>
    <t>Plan roku budżetowego2011 (9+10+12+13)</t>
  </si>
  <si>
    <t>Oświetlenie uliczne</t>
  </si>
  <si>
    <t>Odłów i transport bezpańskich psów i kotów</t>
  </si>
  <si>
    <t>"Remont drogi dojazdowej do gruntów rolnych w m.Grzybowa Góra, odcinek o długości 300 i szerokości 5 m".</t>
  </si>
  <si>
    <t>Wykonanie w roku budżetowym 2011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</si>
</sst>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0.000%"/>
  </numFmts>
  <fonts count="7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6"/>
      <name val="Times New Roman CE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7"/>
      <name val="Arial CE"/>
      <family val="0"/>
    </font>
    <font>
      <sz val="9"/>
      <name val="Arial"/>
      <family val="2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b/>
      <sz val="5"/>
      <name val="Times New Roman"/>
      <family val="1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8"/>
      <color indexed="8"/>
      <name val="Arial CE"/>
      <family val="0"/>
    </font>
    <font>
      <b/>
      <sz val="8"/>
      <color indexed="8"/>
      <name val="Times New Roman CE"/>
      <family val="1"/>
    </font>
    <font>
      <b/>
      <sz val="8"/>
      <color indexed="8"/>
      <name val="Times New Roman"/>
      <family val="1"/>
    </font>
    <font>
      <sz val="10"/>
      <color indexed="10"/>
      <name val="Times New Roman CE"/>
      <family val="1"/>
    </font>
    <font>
      <sz val="11"/>
      <color indexed="10"/>
      <name val="Times New Roman CE"/>
      <family val="1"/>
    </font>
    <font>
      <sz val="9"/>
      <color indexed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Arial CE"/>
      <family val="2"/>
    </font>
    <font>
      <b/>
      <sz val="9"/>
      <name val="Arial"/>
      <family val="2"/>
    </font>
    <font>
      <b/>
      <sz val="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6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33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0" fontId="45" fillId="0" borderId="14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10" fillId="0" borderId="19" xfId="0" applyFont="1" applyBorder="1" applyAlignment="1">
      <alignment/>
    </xf>
    <xf numFmtId="0" fontId="34" fillId="0" borderId="2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38" fillId="0" borderId="10" xfId="0" applyNumberFormat="1" applyFont="1" applyBorder="1" applyAlignment="1">
      <alignment vertical="center" wrapText="1"/>
    </xf>
    <xf numFmtId="4" fontId="36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4" fontId="43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 wrapText="1"/>
    </xf>
    <xf numFmtId="4" fontId="46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36" fillId="0" borderId="21" xfId="0" applyFont="1" applyBorder="1" applyAlignment="1">
      <alignment vertical="top" wrapText="1"/>
    </xf>
    <xf numFmtId="3" fontId="46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" fontId="10" fillId="0" borderId="15" xfId="0" applyNumberFormat="1" applyFont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4" fontId="46" fillId="0" borderId="22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33" fillId="0" borderId="0" xfId="0" applyFont="1" applyAlignment="1">
      <alignment horizont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10" fontId="46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10" fontId="0" fillId="0" borderId="20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4" fontId="10" fillId="0" borderId="22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45" fillId="0" borderId="18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0" fontId="10" fillId="0" borderId="15" xfId="0" applyNumberFormat="1" applyFont="1" applyBorder="1" applyAlignment="1">
      <alignment/>
    </xf>
    <xf numFmtId="0" fontId="41" fillId="0" borderId="19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6" fillId="0" borderId="18" xfId="0" applyFont="1" applyBorder="1" applyAlignment="1">
      <alignment/>
    </xf>
    <xf numFmtId="0" fontId="41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6" fillId="0" borderId="25" xfId="0" applyFont="1" applyBorder="1" applyAlignment="1">
      <alignment vertical="top" wrapText="1"/>
    </xf>
    <xf numFmtId="0" fontId="44" fillId="0" borderId="20" xfId="0" applyFont="1" applyBorder="1" applyAlignment="1">
      <alignment vertical="center" wrapText="1"/>
    </xf>
    <xf numFmtId="0" fontId="44" fillId="0" borderId="20" xfId="0" applyFont="1" applyBorder="1" applyAlignment="1">
      <alignment horizontal="right" vertical="center" wrapText="1"/>
    </xf>
    <xf numFmtId="10" fontId="0" fillId="0" borderId="14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26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39" fillId="0" borderId="16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" fontId="39" fillId="0" borderId="10" xfId="0" applyNumberFormat="1" applyFont="1" applyBorder="1" applyAlignment="1">
      <alignment horizontal="right" vertical="top" wrapText="1"/>
    </xf>
    <xf numFmtId="10" fontId="39" fillId="0" borderId="10" xfId="0" applyNumberFormat="1" applyFont="1" applyBorder="1" applyAlignment="1">
      <alignment vertical="top" wrapText="1"/>
    </xf>
    <xf numFmtId="10" fontId="40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4" fontId="39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4" fontId="40" fillId="0" borderId="10" xfId="0" applyNumberFormat="1" applyFont="1" applyBorder="1" applyAlignment="1">
      <alignment vertical="top" wrapText="1"/>
    </xf>
    <xf numFmtId="4" fontId="40" fillId="0" borderId="10" xfId="0" applyNumberFormat="1" applyFont="1" applyBorder="1" applyAlignment="1">
      <alignment/>
    </xf>
    <xf numFmtId="4" fontId="3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3" fillId="0" borderId="16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10" fontId="3" fillId="0" borderId="20" xfId="0" applyNumberFormat="1" applyFont="1" applyBorder="1" applyAlignment="1">
      <alignment vertical="center"/>
    </xf>
    <xf numFmtId="10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10" fontId="0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horizontal="right"/>
    </xf>
    <xf numFmtId="10" fontId="33" fillId="0" borderId="10" xfId="0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5" fillId="0" borderId="14" xfId="0" applyFont="1" applyBorder="1" applyAlignment="1">
      <alignment horizontal="center" vertical="center"/>
    </xf>
    <xf numFmtId="169" fontId="15" fillId="0" borderId="14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4" fontId="46" fillId="0" borderId="14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top" wrapText="1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4" fontId="40" fillId="0" borderId="10" xfId="0" applyNumberFormat="1" applyFont="1" applyBorder="1" applyAlignment="1">
      <alignment horizontal="right" vertical="top" wrapText="1"/>
    </xf>
    <xf numFmtId="10" fontId="44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4" fillId="0" borderId="25" xfId="0" applyFont="1" applyBorder="1" applyAlignment="1">
      <alignment vertical="top" wrapText="1"/>
    </xf>
    <xf numFmtId="0" fontId="44" fillId="0" borderId="25" xfId="0" applyFont="1" applyBorder="1" applyAlignment="1">
      <alignment/>
    </xf>
    <xf numFmtId="0" fontId="44" fillId="0" borderId="21" xfId="0" applyFont="1" applyBorder="1" applyAlignment="1">
      <alignment vertical="top" wrapText="1"/>
    </xf>
    <xf numFmtId="0" fontId="44" fillId="0" borderId="21" xfId="0" applyFont="1" applyBorder="1" applyAlignment="1">
      <alignment/>
    </xf>
    <xf numFmtId="3" fontId="44" fillId="0" borderId="25" xfId="0" applyNumberFormat="1" applyFont="1" applyBorder="1" applyAlignment="1">
      <alignment vertical="top" wrapText="1"/>
    </xf>
    <xf numFmtId="0" fontId="44" fillId="0" borderId="30" xfId="0" applyFont="1" applyBorder="1" applyAlignment="1">
      <alignment vertical="top" wrapText="1"/>
    </xf>
    <xf numFmtId="3" fontId="44" fillId="0" borderId="10" xfId="0" applyNumberFormat="1" applyFont="1" applyBorder="1" applyAlignment="1">
      <alignment horizontal="right" vertical="center" shrinkToFit="1"/>
    </xf>
    <xf numFmtId="3" fontId="44" fillId="0" borderId="10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3" fontId="53" fillId="0" borderId="15" xfId="0" applyNumberFormat="1" applyFont="1" applyBorder="1" applyAlignment="1">
      <alignment vertical="center" wrapText="1"/>
    </xf>
    <xf numFmtId="3" fontId="53" fillId="0" borderId="15" xfId="0" applyNumberFormat="1" applyFont="1" applyBorder="1" applyAlignment="1">
      <alignment horizontal="center" vertical="center" wrapText="1"/>
    </xf>
    <xf numFmtId="3" fontId="53" fillId="0" borderId="15" xfId="0" applyNumberFormat="1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/>
    </xf>
    <xf numFmtId="3" fontId="46" fillId="0" borderId="10" xfId="0" applyNumberFormat="1" applyFont="1" applyBorder="1" applyAlignment="1">
      <alignment horizontal="right" vertical="center" shrinkToFit="1"/>
    </xf>
    <xf numFmtId="4" fontId="46" fillId="0" borderId="10" xfId="0" applyNumberFormat="1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vertical="center" wrapText="1"/>
    </xf>
    <xf numFmtId="10" fontId="39" fillId="0" borderId="10" xfId="0" applyNumberFormat="1" applyFont="1" applyBorder="1" applyAlignment="1">
      <alignment horizontal="right" vertical="center" wrapText="1"/>
    </xf>
    <xf numFmtId="169" fontId="39" fillId="0" borderId="10" xfId="0" applyNumberFormat="1" applyFont="1" applyBorder="1" applyAlignment="1">
      <alignment horizontal="right" vertical="center" wrapText="1"/>
    </xf>
    <xf numFmtId="1" fontId="39" fillId="0" borderId="10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/>
    </xf>
    <xf numFmtId="0" fontId="55" fillId="0" borderId="14" xfId="0" applyFont="1" applyBorder="1" applyAlignment="1">
      <alignment horizontal="center" vertical="center"/>
    </xf>
    <xf numFmtId="3" fontId="55" fillId="0" borderId="14" xfId="0" applyNumberFormat="1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10" fontId="0" fillId="0" borderId="11" xfId="0" applyNumberFormat="1" applyFont="1" applyBorder="1" applyAlignment="1">
      <alignment vertical="center"/>
    </xf>
    <xf numFmtId="0" fontId="55" fillId="0" borderId="0" xfId="0" applyFont="1" applyAlignment="1">
      <alignment/>
    </xf>
    <xf numFmtId="4" fontId="56" fillId="0" borderId="10" xfId="0" applyNumberFormat="1" applyFont="1" applyBorder="1" applyAlignment="1">
      <alignment vertical="center"/>
    </xf>
    <xf numFmtId="4" fontId="55" fillId="0" borderId="15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1" fontId="57" fillId="0" borderId="10" xfId="0" applyNumberFormat="1" applyFont="1" applyBorder="1" applyAlignment="1">
      <alignment horizontal="right" vertical="center" wrapText="1"/>
    </xf>
    <xf numFmtId="1" fontId="58" fillId="0" borderId="0" xfId="0" applyNumberFormat="1" applyFont="1" applyAlignment="1">
      <alignment horizontal="right" vertical="center"/>
    </xf>
    <xf numFmtId="1" fontId="59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vertical="top" wrapText="1"/>
    </xf>
    <xf numFmtId="1" fontId="48" fillId="0" borderId="0" xfId="0" applyNumberFormat="1" applyFont="1" applyAlignment="1">
      <alignment/>
    </xf>
    <xf numFmtId="4" fontId="59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10" fontId="57" fillId="0" borderId="10" xfId="0" applyNumberFormat="1" applyFont="1" applyBorder="1" applyAlignment="1">
      <alignment vertical="top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vertical="top" wrapText="1"/>
    </xf>
    <xf numFmtId="4" fontId="59" fillId="0" borderId="10" xfId="0" applyNumberFormat="1" applyFont="1" applyBorder="1" applyAlignment="1">
      <alignment vertical="top" wrapText="1"/>
    </xf>
    <xf numFmtId="4" fontId="59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0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 vertical="center" shrinkToFit="1"/>
    </xf>
    <xf numFmtId="10" fontId="53" fillId="0" borderId="10" xfId="0" applyNumberFormat="1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10" fontId="40" fillId="0" borderId="10" xfId="0" applyNumberFormat="1" applyFont="1" applyBorder="1" applyAlignment="1">
      <alignment horizontal="right" vertical="center" wrapText="1"/>
    </xf>
    <xf numFmtId="4" fontId="40" fillId="0" borderId="25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3" fontId="40" fillId="0" borderId="25" xfId="0" applyNumberFormat="1" applyFont="1" applyBorder="1" applyAlignment="1">
      <alignment vertical="center" wrapText="1"/>
    </xf>
    <xf numFmtId="4" fontId="40" fillId="0" borderId="25" xfId="0" applyNumberFormat="1" applyFont="1" applyBorder="1" applyAlignment="1">
      <alignment vertical="center" wrapText="1"/>
    </xf>
    <xf numFmtId="10" fontId="40" fillId="0" borderId="16" xfId="0" applyNumberFormat="1" applyFont="1" applyBorder="1" applyAlignment="1">
      <alignment horizontal="center" vertical="center" wrapText="1"/>
    </xf>
    <xf numFmtId="3" fontId="40" fillId="0" borderId="25" xfId="0" applyNumberFormat="1" applyFont="1" applyBorder="1" applyAlignment="1">
      <alignment horizontal="center" vertical="center" wrapText="1"/>
    </xf>
    <xf numFmtId="3" fontId="53" fillId="0" borderId="25" xfId="0" applyNumberFormat="1" applyFont="1" applyBorder="1" applyAlignment="1">
      <alignment horizontal="center" vertical="center" wrapText="1"/>
    </xf>
    <xf numFmtId="3" fontId="53" fillId="0" borderId="25" xfId="0" applyNumberFormat="1" applyFont="1" applyBorder="1" applyAlignment="1">
      <alignment vertical="center" wrapText="1"/>
    </xf>
    <xf numFmtId="3" fontId="44" fillId="0" borderId="25" xfId="0" applyNumberFormat="1" applyFont="1" applyBorder="1" applyAlignment="1">
      <alignment vertical="center" wrapText="1"/>
    </xf>
    <xf numFmtId="0" fontId="53" fillId="0" borderId="25" xfId="0" applyFont="1" applyBorder="1" applyAlignment="1">
      <alignment vertical="center"/>
    </xf>
    <xf numFmtId="0" fontId="53" fillId="0" borderId="25" xfId="0" applyFont="1" applyBorder="1" applyAlignment="1">
      <alignment/>
    </xf>
    <xf numFmtId="3" fontId="44" fillId="0" borderId="20" xfId="0" applyNumberFormat="1" applyFont="1" applyBorder="1" applyAlignment="1">
      <alignment horizontal="right" vertical="center" wrapText="1"/>
    </xf>
    <xf numFmtId="4" fontId="61" fillId="0" borderId="0" xfId="0" applyNumberFormat="1" applyFont="1" applyAlignment="1">
      <alignment horizontal="center" vertical="center" wrapText="1"/>
    </xf>
    <xf numFmtId="1" fontId="62" fillId="0" borderId="10" xfId="0" applyNumberFormat="1" applyFont="1" applyBorder="1" applyAlignment="1">
      <alignment horizontal="center" vertical="center"/>
    </xf>
    <xf numFmtId="4" fontId="63" fillId="0" borderId="10" xfId="0" applyNumberFormat="1" applyFont="1" applyBorder="1" applyAlignment="1">
      <alignment vertical="center"/>
    </xf>
    <xf numFmtId="4" fontId="63" fillId="0" borderId="14" xfId="0" applyNumberFormat="1" applyFont="1" applyBorder="1" applyAlignment="1">
      <alignment vertical="center"/>
    </xf>
    <xf numFmtId="4" fontId="62" fillId="0" borderId="0" xfId="0" applyNumberFormat="1" applyFont="1" applyAlignment="1">
      <alignment vertical="center"/>
    </xf>
    <xf numFmtId="0" fontId="61" fillId="0" borderId="14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vertical="center" wrapText="1"/>
    </xf>
    <xf numFmtId="0" fontId="61" fillId="0" borderId="14" xfId="0" applyFont="1" applyBorder="1" applyAlignment="1">
      <alignment vertical="center"/>
    </xf>
    <xf numFmtId="0" fontId="61" fillId="0" borderId="0" xfId="0" applyFont="1" applyAlignment="1">
      <alignment vertical="center"/>
    </xf>
    <xf numFmtId="169" fontId="61" fillId="0" borderId="14" xfId="0" applyNumberFormat="1" applyFont="1" applyBorder="1" applyAlignment="1">
      <alignment vertical="center"/>
    </xf>
    <xf numFmtId="168" fontId="61" fillId="0" borderId="14" xfId="0" applyNumberFormat="1" applyFont="1" applyBorder="1" applyAlignment="1">
      <alignment vertical="center"/>
    </xf>
    <xf numFmtId="0" fontId="64" fillId="0" borderId="10" xfId="0" applyFont="1" applyBorder="1" applyAlignment="1">
      <alignment wrapText="1"/>
    </xf>
    <xf numFmtId="10" fontId="63" fillId="0" borderId="10" xfId="0" applyNumberFormat="1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3" fontId="66" fillId="0" borderId="10" xfId="0" applyNumberFormat="1" applyFont="1" applyBorder="1" applyAlignment="1">
      <alignment vertical="center" wrapText="1"/>
    </xf>
    <xf numFmtId="4" fontId="67" fillId="0" borderId="10" xfId="0" applyNumberFormat="1" applyFont="1" applyBorder="1" applyAlignment="1">
      <alignment vertical="center"/>
    </xf>
    <xf numFmtId="0" fontId="65" fillId="0" borderId="10" xfId="0" applyFont="1" applyBorder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4" fontId="44" fillId="0" borderId="16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vertical="center" wrapText="1"/>
    </xf>
    <xf numFmtId="4" fontId="44" fillId="0" borderId="16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4" fontId="46" fillId="0" borderId="10" xfId="0" applyNumberFormat="1" applyFont="1" applyBorder="1" applyAlignment="1">
      <alignment vertical="top"/>
    </xf>
    <xf numFmtId="0" fontId="68" fillId="0" borderId="14" xfId="0" applyFont="1" applyBorder="1" applyAlignment="1">
      <alignment/>
    </xf>
    <xf numFmtId="0" fontId="69" fillId="0" borderId="14" xfId="0" applyFont="1" applyBorder="1" applyAlignment="1">
      <alignment wrapText="1"/>
    </xf>
    <xf numFmtId="0" fontId="69" fillId="0" borderId="14" xfId="0" applyFont="1" applyBorder="1" applyAlignment="1">
      <alignment/>
    </xf>
    <xf numFmtId="169" fontId="68" fillId="0" borderId="14" xfId="0" applyNumberFormat="1" applyFont="1" applyBorder="1" applyAlignment="1">
      <alignment/>
    </xf>
    <xf numFmtId="168" fontId="68" fillId="0" borderId="14" xfId="0" applyNumberFormat="1" applyFont="1" applyBorder="1" applyAlignment="1">
      <alignment/>
    </xf>
    <xf numFmtId="4" fontId="68" fillId="0" borderId="14" xfId="0" applyNumberFormat="1" applyFont="1" applyBorder="1" applyAlignment="1">
      <alignment/>
    </xf>
    <xf numFmtId="4" fontId="68" fillId="0" borderId="22" xfId="0" applyNumberFormat="1" applyFont="1" applyBorder="1" applyAlignment="1">
      <alignment/>
    </xf>
    <xf numFmtId="10" fontId="68" fillId="0" borderId="15" xfId="0" applyNumberFormat="1" applyFont="1" applyBorder="1" applyAlignment="1">
      <alignment/>
    </xf>
    <xf numFmtId="0" fontId="68" fillId="0" borderId="0" xfId="0" applyFont="1" applyAlignment="1">
      <alignment/>
    </xf>
    <xf numFmtId="0" fontId="68" fillId="0" borderId="15" xfId="0" applyFont="1" applyBorder="1" applyAlignment="1">
      <alignment/>
    </xf>
    <xf numFmtId="0" fontId="69" fillId="0" borderId="15" xfId="0" applyFont="1" applyBorder="1" applyAlignment="1">
      <alignment wrapText="1"/>
    </xf>
    <xf numFmtId="4" fontId="68" fillId="0" borderId="15" xfId="0" applyNumberFormat="1" applyFont="1" applyBorder="1" applyAlignment="1">
      <alignment/>
    </xf>
    <xf numFmtId="4" fontId="68" fillId="0" borderId="19" xfId="0" applyNumberFormat="1" applyFont="1" applyBorder="1" applyAlignment="1">
      <alignment/>
    </xf>
    <xf numFmtId="0" fontId="70" fillId="0" borderId="15" xfId="0" applyFont="1" applyBorder="1" applyAlignment="1" quotePrefix="1">
      <alignment/>
    </xf>
    <xf numFmtId="0" fontId="70" fillId="0" borderId="15" xfId="0" applyFont="1" applyBorder="1" applyAlignment="1" quotePrefix="1">
      <alignment wrapText="1"/>
    </xf>
    <xf numFmtId="0" fontId="70" fillId="0" borderId="15" xfId="0" applyFont="1" applyBorder="1" applyAlignment="1">
      <alignment wrapText="1"/>
    </xf>
    <xf numFmtId="0" fontId="68" fillId="0" borderId="16" xfId="0" applyFont="1" applyBorder="1" applyAlignment="1">
      <alignment/>
    </xf>
    <xf numFmtId="4" fontId="68" fillId="0" borderId="16" xfId="0" applyNumberFormat="1" applyFont="1" applyBorder="1" applyAlignment="1">
      <alignment/>
    </xf>
    <xf numFmtId="4" fontId="68" fillId="0" borderId="18" xfId="0" applyNumberFormat="1" applyFont="1" applyBorder="1" applyAlignment="1">
      <alignment/>
    </xf>
    <xf numFmtId="169" fontId="69" fillId="0" borderId="14" xfId="0" applyNumberFormat="1" applyFont="1" applyBorder="1" applyAlignment="1">
      <alignment/>
    </xf>
    <xf numFmtId="168" fontId="69" fillId="0" borderId="14" xfId="0" applyNumberFormat="1" applyFont="1" applyBorder="1" applyAlignment="1">
      <alignment/>
    </xf>
    <xf numFmtId="0" fontId="69" fillId="0" borderId="15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19" xfId="0" applyFont="1" applyBorder="1" applyAlignment="1">
      <alignment/>
    </xf>
    <xf numFmtId="0" fontId="70" fillId="0" borderId="23" xfId="0" applyFont="1" applyBorder="1" applyAlignment="1" quotePrefix="1">
      <alignment wrapText="1"/>
    </xf>
    <xf numFmtId="0" fontId="68" fillId="0" borderId="14" xfId="0" applyFont="1" applyBorder="1" applyAlignment="1">
      <alignment wrapText="1"/>
    </xf>
    <xf numFmtId="0" fontId="68" fillId="0" borderId="15" xfId="0" applyFont="1" applyBorder="1" applyAlignment="1">
      <alignment wrapText="1"/>
    </xf>
    <xf numFmtId="3" fontId="68" fillId="0" borderId="15" xfId="0" applyNumberFormat="1" applyFont="1" applyBorder="1" applyAlignment="1">
      <alignment vertical="center" wrapText="1"/>
    </xf>
    <xf numFmtId="0" fontId="68" fillId="0" borderId="23" xfId="0" applyFont="1" applyBorder="1" applyAlignment="1">
      <alignment/>
    </xf>
    <xf numFmtId="4" fontId="68" fillId="0" borderId="24" xfId="0" applyNumberFormat="1" applyFont="1" applyBorder="1" applyAlignment="1">
      <alignment/>
    </xf>
    <xf numFmtId="10" fontId="68" fillId="0" borderId="16" xfId="0" applyNumberFormat="1" applyFont="1" applyBorder="1" applyAlignment="1">
      <alignment/>
    </xf>
    <xf numFmtId="4" fontId="68" fillId="0" borderId="0" xfId="0" applyNumberFormat="1" applyFont="1" applyBorder="1" applyAlignment="1">
      <alignment/>
    </xf>
    <xf numFmtId="0" fontId="68" fillId="0" borderId="23" xfId="0" applyFont="1" applyBorder="1" applyAlignment="1">
      <alignment wrapText="1"/>
    </xf>
    <xf numFmtId="0" fontId="68" fillId="0" borderId="31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0" xfId="0" applyFont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0" fontId="0" fillId="0" borderId="23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1" fontId="41" fillId="0" borderId="10" xfId="0" applyNumberFormat="1" applyFont="1" applyBorder="1" applyAlignment="1">
      <alignment horizontal="center" vertical="center" wrapText="1"/>
    </xf>
    <xf numFmtId="1" fontId="36" fillId="0" borderId="0" xfId="0" applyNumberFormat="1" applyFont="1" applyAlignment="1">
      <alignment/>
    </xf>
    <xf numFmtId="10" fontId="40" fillId="0" borderId="10" xfId="0" applyNumberFormat="1" applyFont="1" applyBorder="1" applyAlignment="1">
      <alignment horizontal="right" vertical="top" wrapText="1"/>
    </xf>
    <xf numFmtId="4" fontId="40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4" fontId="33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10" fontId="46" fillId="0" borderId="10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49" fillId="0" borderId="10" xfId="0" applyFont="1" applyBorder="1" applyAlignment="1">
      <alignment vertical="top" wrapText="1"/>
    </xf>
    <xf numFmtId="3" fontId="44" fillId="0" borderId="10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wrapText="1"/>
    </xf>
    <xf numFmtId="10" fontId="74" fillId="0" borderId="10" xfId="0" applyNumberFormat="1" applyFont="1" applyBorder="1" applyAlignment="1">
      <alignment horizontal="right" vertical="center" wrapText="1"/>
    </xf>
    <xf numFmtId="10" fontId="74" fillId="0" borderId="10" xfId="0" applyNumberFormat="1" applyFont="1" applyBorder="1" applyAlignment="1">
      <alignment horizontal="center" vertical="center" wrapText="1"/>
    </xf>
    <xf numFmtId="10" fontId="49" fillId="0" borderId="10" xfId="0" applyNumberFormat="1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/>
    </xf>
    <xf numFmtId="0" fontId="12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vertical="top"/>
    </xf>
    <xf numFmtId="4" fontId="10" fillId="0" borderId="19" xfId="0" applyNumberFormat="1" applyFont="1" applyBorder="1" applyAlignment="1">
      <alignment vertical="top"/>
    </xf>
    <xf numFmtId="10" fontId="10" fillId="0" borderId="15" xfId="0" applyNumberFormat="1" applyFont="1" applyBorder="1" applyAlignment="1">
      <alignment vertical="top"/>
    </xf>
    <xf numFmtId="10" fontId="0" fillId="0" borderId="17" xfId="0" applyNumberFormat="1" applyBorder="1" applyAlignment="1">
      <alignment vertical="center"/>
    </xf>
    <xf numFmtId="10" fontId="0" fillId="0" borderId="23" xfId="0" applyNumberFormat="1" applyBorder="1" applyAlignment="1">
      <alignment vertical="center"/>
    </xf>
    <xf numFmtId="10" fontId="0" fillId="0" borderId="23" xfId="0" applyNumberFormat="1" applyFont="1" applyBorder="1" applyAlignment="1">
      <alignment vertical="center"/>
    </xf>
    <xf numFmtId="10" fontId="0" fillId="0" borderId="11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10" fontId="0" fillId="0" borderId="12" xfId="0" applyNumberFormat="1" applyFon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21" xfId="0" applyNumberFormat="1" applyBorder="1" applyAlignment="1">
      <alignment vertical="center"/>
    </xf>
    <xf numFmtId="10" fontId="0" fillId="0" borderId="21" xfId="0" applyNumberFormat="1" applyFont="1" applyBorder="1" applyAlignment="1">
      <alignment vertical="center"/>
    </xf>
    <xf numFmtId="0" fontId="49" fillId="0" borderId="10" xfId="0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49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0" fontId="46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0" fontId="46" fillId="0" borderId="15" xfId="0" applyNumberFormat="1" applyFont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20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0" fontId="46" fillId="0" borderId="14" xfId="0" applyNumberFormat="1" applyFont="1" applyBorder="1" applyAlignment="1">
      <alignment vertical="center"/>
    </xf>
    <xf numFmtId="0" fontId="34" fillId="0" borderId="3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1" fontId="6" fillId="0" borderId="18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vertical="center"/>
    </xf>
    <xf numFmtId="4" fontId="46" fillId="0" borderId="15" xfId="0" applyNumberFormat="1" applyFont="1" applyBorder="1" applyAlignment="1">
      <alignment vertical="center"/>
    </xf>
    <xf numFmtId="4" fontId="46" fillId="0" borderId="16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69" fillId="0" borderId="15" xfId="0" applyFont="1" applyBorder="1" applyAlignment="1">
      <alignment vertical="top" wrapText="1"/>
    </xf>
    <xf numFmtId="0" fontId="55" fillId="0" borderId="15" xfId="0" applyFont="1" applyBorder="1" applyAlignment="1">
      <alignment vertical="top"/>
    </xf>
    <xf numFmtId="0" fontId="55" fillId="0" borderId="16" xfId="0" applyFont="1" applyBorder="1" applyAlignment="1">
      <alignment vertical="top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14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55" fillId="0" borderId="19" xfId="0" applyFont="1" applyBorder="1" applyAlignment="1">
      <alignment vertical="top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0" fontId="41" fillId="0" borderId="32" xfId="0" applyFont="1" applyBorder="1" applyAlignment="1">
      <alignment vertical="center" wrapText="1"/>
    </xf>
    <xf numFmtId="0" fontId="41" fillId="0" borderId="2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4" fontId="39" fillId="0" borderId="22" xfId="0" applyNumberFormat="1" applyFont="1" applyFill="1" applyBorder="1" applyAlignment="1">
      <alignment horizontal="center" vertical="center" wrapText="1"/>
    </xf>
    <xf numFmtId="4" fontId="39" fillId="0" borderId="34" xfId="0" applyNumberFormat="1" applyFont="1" applyFill="1" applyBorder="1" applyAlignment="1">
      <alignment horizontal="center" vertical="center" wrapText="1"/>
    </xf>
    <xf numFmtId="4" fontId="39" fillId="0" borderId="33" xfId="0" applyNumberFormat="1" applyFont="1" applyFill="1" applyBorder="1" applyAlignment="1">
      <alignment horizontal="center" vertical="center" wrapText="1"/>
    </xf>
    <xf numFmtId="4" fontId="39" fillId="0" borderId="19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Border="1" applyAlignment="1">
      <alignment horizontal="center" vertical="center" wrapText="1"/>
    </xf>
    <xf numFmtId="4" fontId="39" fillId="0" borderId="23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4" fontId="37" fillId="0" borderId="35" xfId="0" applyNumberFormat="1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right" vertical="center"/>
    </xf>
    <xf numFmtId="10" fontId="0" fillId="0" borderId="15" xfId="0" applyNumberFormat="1" applyFont="1" applyBorder="1" applyAlignment="1">
      <alignment horizontal="right" vertical="center"/>
    </xf>
    <xf numFmtId="10" fontId="0" fillId="0" borderId="16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0" fillId="0" borderId="27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1" fontId="9" fillId="0" borderId="18" xfId="0" applyNumberFormat="1" applyFon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4" fontId="0" fillId="0" borderId="26" xfId="0" applyNumberFormat="1" applyFont="1" applyBorder="1" applyAlignment="1">
      <alignment vertical="center"/>
    </xf>
    <xf numFmtId="4" fontId="0" fillId="0" borderId="37" xfId="0" applyNumberFormat="1" applyFont="1" applyBorder="1" applyAlignment="1">
      <alignment vertical="center"/>
    </xf>
    <xf numFmtId="4" fontId="0" fillId="0" borderId="18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7" xfId="0" applyNumberFormat="1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38" xfId="0" applyNumberForma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0" fillId="0" borderId="26" xfId="0" applyNumberFormat="1" applyBorder="1" applyAlignment="1">
      <alignment horizontal="right" vertical="center"/>
    </xf>
    <xf numFmtId="4" fontId="0" fillId="0" borderId="37" xfId="0" applyNumberForma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4" fontId="0" fillId="0" borderId="36" xfId="0" applyNumberFormat="1" applyFont="1" applyBorder="1" applyAlignment="1">
      <alignment horizontal="right" vertical="center"/>
    </xf>
    <xf numFmtId="4" fontId="0" fillId="0" borderId="39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32" xfId="0" applyNumberFormat="1" applyFont="1" applyBorder="1" applyAlignment="1">
      <alignment horizontal="left" vertical="center"/>
    </xf>
    <xf numFmtId="2" fontId="3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6">
      <selection activeCell="C14" sqref="C14:C17"/>
    </sheetView>
  </sheetViews>
  <sheetFormatPr defaultColWidth="9.00390625" defaultRowHeight="12.75"/>
  <cols>
    <col min="1" max="1" width="5.625" style="35" customWidth="1"/>
    <col min="2" max="2" width="4.875" style="35" bestFit="1" customWidth="1"/>
    <col min="3" max="3" width="6.25390625" style="35" bestFit="1" customWidth="1"/>
    <col min="4" max="4" width="19.375" style="35" customWidth="1"/>
    <col min="5" max="5" width="10.625" style="112" customWidth="1"/>
    <col min="6" max="6" width="12.25390625" style="112" customWidth="1"/>
    <col min="7" max="7" width="11.25390625" style="312" customWidth="1"/>
    <col min="8" max="8" width="11.25390625" style="112" customWidth="1"/>
    <col min="9" max="9" width="10.125" style="112" customWidth="1"/>
    <col min="10" max="10" width="9.875" style="112" customWidth="1"/>
    <col min="11" max="11" width="12.625" style="112" customWidth="1"/>
    <col min="12" max="12" width="2.875" style="35" customWidth="1"/>
    <col min="13" max="13" width="11.00390625" style="112" customWidth="1"/>
    <col min="14" max="14" width="12.875" style="112" customWidth="1"/>
    <col min="15" max="15" width="16.75390625" style="35" customWidth="1"/>
    <col min="16" max="16384" width="9.125" style="35" customWidth="1"/>
  </cols>
  <sheetData>
    <row r="1" spans="1:15" ht="11.25">
      <c r="A1" s="451" t="s">
        <v>136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</row>
    <row r="2" spans="1:15" ht="10.5" customHeight="1">
      <c r="A2" s="34"/>
      <c r="B2" s="34"/>
      <c r="C2" s="34"/>
      <c r="D2" s="34"/>
      <c r="E2" s="110"/>
      <c r="F2" s="110"/>
      <c r="G2" s="308"/>
      <c r="H2" s="110"/>
      <c r="I2" s="110"/>
      <c r="J2" s="110"/>
      <c r="K2" s="110"/>
      <c r="L2" s="34"/>
      <c r="M2" s="110"/>
      <c r="N2" s="110"/>
      <c r="O2" s="3" t="s">
        <v>95</v>
      </c>
    </row>
    <row r="3" spans="1:15" s="132" customFormat="1" ht="19.5" customHeight="1">
      <c r="A3" s="452" t="s">
        <v>108</v>
      </c>
      <c r="B3" s="452" t="s">
        <v>68</v>
      </c>
      <c r="C3" s="452" t="s">
        <v>94</v>
      </c>
      <c r="D3" s="453" t="s">
        <v>137</v>
      </c>
      <c r="E3" s="454" t="s">
        <v>109</v>
      </c>
      <c r="F3" s="455" t="s">
        <v>114</v>
      </c>
      <c r="G3" s="455"/>
      <c r="H3" s="455"/>
      <c r="I3" s="455"/>
      <c r="J3" s="455"/>
      <c r="K3" s="455"/>
      <c r="L3" s="455"/>
      <c r="M3" s="455"/>
      <c r="N3" s="455"/>
      <c r="O3" s="453" t="s">
        <v>112</v>
      </c>
    </row>
    <row r="4" spans="1:15" s="132" customFormat="1" ht="14.25" customHeight="1">
      <c r="A4" s="452"/>
      <c r="B4" s="452"/>
      <c r="C4" s="452"/>
      <c r="D4" s="453"/>
      <c r="E4" s="454"/>
      <c r="F4" s="456" t="s">
        <v>302</v>
      </c>
      <c r="G4" s="457" t="s">
        <v>261</v>
      </c>
      <c r="H4" s="457" t="s">
        <v>262</v>
      </c>
      <c r="I4" s="460" t="s">
        <v>76</v>
      </c>
      <c r="J4" s="460"/>
      <c r="K4" s="460"/>
      <c r="L4" s="460"/>
      <c r="M4" s="460"/>
      <c r="N4" s="460"/>
      <c r="O4" s="453"/>
    </row>
    <row r="5" spans="1:15" s="132" customFormat="1" ht="19.5" customHeight="1">
      <c r="A5" s="452"/>
      <c r="B5" s="452"/>
      <c r="C5" s="452"/>
      <c r="D5" s="453"/>
      <c r="E5" s="454"/>
      <c r="F5" s="456"/>
      <c r="G5" s="458"/>
      <c r="H5" s="458"/>
      <c r="I5" s="454" t="s">
        <v>122</v>
      </c>
      <c r="J5" s="454" t="s">
        <v>116</v>
      </c>
      <c r="K5" s="133" t="s">
        <v>72</v>
      </c>
      <c r="L5" s="461" t="s">
        <v>123</v>
      </c>
      <c r="M5" s="462"/>
      <c r="N5" s="454" t="s">
        <v>117</v>
      </c>
      <c r="O5" s="453"/>
    </row>
    <row r="6" spans="1:15" s="132" customFormat="1" ht="94.5" customHeight="1">
      <c r="A6" s="452"/>
      <c r="B6" s="452"/>
      <c r="C6" s="452"/>
      <c r="D6" s="453"/>
      <c r="E6" s="454"/>
      <c r="F6" s="456"/>
      <c r="G6" s="459"/>
      <c r="H6" s="459"/>
      <c r="I6" s="454"/>
      <c r="J6" s="454"/>
      <c r="K6" s="467" t="s">
        <v>135</v>
      </c>
      <c r="L6" s="463"/>
      <c r="M6" s="464"/>
      <c r="N6" s="454"/>
      <c r="O6" s="453"/>
    </row>
    <row r="7" spans="1:15" s="36" customFormat="1" ht="3" customHeight="1" hidden="1">
      <c r="A7" s="452"/>
      <c r="B7" s="452"/>
      <c r="C7" s="452"/>
      <c r="D7" s="453"/>
      <c r="E7" s="454"/>
      <c r="F7" s="456"/>
      <c r="G7" s="309"/>
      <c r="H7" s="113"/>
      <c r="I7" s="454"/>
      <c r="J7" s="454"/>
      <c r="K7" s="468"/>
      <c r="L7" s="465"/>
      <c r="M7" s="466"/>
      <c r="N7" s="454"/>
      <c r="O7" s="453"/>
    </row>
    <row r="8" spans="1:15" ht="9" customHeight="1">
      <c r="A8" s="37">
        <v>1</v>
      </c>
      <c r="B8" s="37">
        <v>2</v>
      </c>
      <c r="C8" s="37">
        <v>3</v>
      </c>
      <c r="D8" s="37">
        <v>4</v>
      </c>
      <c r="E8" s="113">
        <v>5</v>
      </c>
      <c r="F8" s="113">
        <v>6</v>
      </c>
      <c r="G8" s="113">
        <v>7</v>
      </c>
      <c r="H8" s="113">
        <v>8</v>
      </c>
      <c r="I8" s="113">
        <v>9</v>
      </c>
      <c r="J8" s="113">
        <v>10</v>
      </c>
      <c r="K8" s="114">
        <v>11</v>
      </c>
      <c r="L8" s="447">
        <v>12</v>
      </c>
      <c r="M8" s="448"/>
      <c r="N8" s="113">
        <v>13</v>
      </c>
      <c r="O8" s="113">
        <v>14</v>
      </c>
    </row>
    <row r="9" spans="1:15" ht="15" customHeight="1">
      <c r="A9" s="449" t="s">
        <v>244</v>
      </c>
      <c r="B9" s="450"/>
      <c r="C9" s="450"/>
      <c r="D9" s="439"/>
      <c r="E9" s="113"/>
      <c r="F9" s="113"/>
      <c r="G9" s="310"/>
      <c r="H9" s="111"/>
      <c r="I9" s="113"/>
      <c r="J9" s="113"/>
      <c r="K9" s="114"/>
      <c r="L9" s="114"/>
      <c r="M9" s="122"/>
      <c r="N9" s="113"/>
      <c r="O9" s="123"/>
    </row>
    <row r="10" spans="1:15" s="100" customFormat="1" ht="96.75" customHeight="1">
      <c r="A10" s="215">
        <v>1</v>
      </c>
      <c r="B10" s="325">
        <v>10</v>
      </c>
      <c r="C10" s="326">
        <v>1010</v>
      </c>
      <c r="D10" s="327" t="s">
        <v>214</v>
      </c>
      <c r="E10" s="111">
        <v>3343991</v>
      </c>
      <c r="F10" s="111">
        <v>100000</v>
      </c>
      <c r="G10" s="111">
        <v>16481.29</v>
      </c>
      <c r="H10" s="390">
        <f>(G10/F10)</f>
        <v>0.1648129</v>
      </c>
      <c r="I10" s="111">
        <v>100000</v>
      </c>
      <c r="J10" s="111">
        <v>0</v>
      </c>
      <c r="K10" s="111">
        <v>0</v>
      </c>
      <c r="L10" s="98" t="s">
        <v>113</v>
      </c>
      <c r="M10" s="111">
        <v>0</v>
      </c>
      <c r="N10" s="111">
        <v>0</v>
      </c>
      <c r="O10" s="120" t="s">
        <v>8</v>
      </c>
    </row>
    <row r="11" spans="1:15" s="316" customFormat="1" ht="203.25" customHeight="1" hidden="1">
      <c r="A11" s="313">
        <v>2</v>
      </c>
      <c r="B11" s="317">
        <v>10</v>
      </c>
      <c r="C11" s="318">
        <v>1010</v>
      </c>
      <c r="D11" s="319" t="s">
        <v>206</v>
      </c>
      <c r="E11" s="310">
        <v>0</v>
      </c>
      <c r="F11" s="310">
        <v>0</v>
      </c>
      <c r="G11" s="311">
        <v>0</v>
      </c>
      <c r="H11" s="320" t="e">
        <f aca="true" t="shared" si="0" ref="H11:H42">(G11/F11)</f>
        <v>#DIV/0!</v>
      </c>
      <c r="I11" s="310">
        <v>0</v>
      </c>
      <c r="J11" s="310">
        <v>0</v>
      </c>
      <c r="K11" s="310">
        <v>0</v>
      </c>
      <c r="L11" s="314" t="s">
        <v>113</v>
      </c>
      <c r="M11" s="310">
        <v>0</v>
      </c>
      <c r="N11" s="310">
        <v>0</v>
      </c>
      <c r="O11" s="315" t="s">
        <v>8</v>
      </c>
    </row>
    <row r="12" spans="1:15" s="100" customFormat="1" ht="169.5" customHeight="1">
      <c r="A12" s="215">
        <v>2</v>
      </c>
      <c r="B12" s="216">
        <v>10</v>
      </c>
      <c r="C12" s="217">
        <v>1010</v>
      </c>
      <c r="D12" s="102" t="s">
        <v>254</v>
      </c>
      <c r="E12" s="218">
        <v>3545000</v>
      </c>
      <c r="F12" s="218">
        <v>45000</v>
      </c>
      <c r="G12" s="218">
        <v>33825</v>
      </c>
      <c r="H12" s="140">
        <f t="shared" si="0"/>
        <v>0.7516666666666667</v>
      </c>
      <c r="I12" s="218">
        <v>15000</v>
      </c>
      <c r="J12" s="218">
        <v>30000</v>
      </c>
      <c r="K12" s="218"/>
      <c r="L12" s="98" t="s">
        <v>113</v>
      </c>
      <c r="M12" s="111"/>
      <c r="N12" s="218"/>
      <c r="O12" s="120" t="s">
        <v>8</v>
      </c>
    </row>
    <row r="13" spans="1:15" s="100" customFormat="1" ht="121.5" customHeight="1">
      <c r="A13" s="215">
        <v>3</v>
      </c>
      <c r="B13" s="216">
        <v>10</v>
      </c>
      <c r="C13" s="217">
        <v>1010</v>
      </c>
      <c r="D13" s="102" t="s">
        <v>253</v>
      </c>
      <c r="E13" s="218">
        <v>2000000</v>
      </c>
      <c r="F13" s="218">
        <v>100000</v>
      </c>
      <c r="G13" s="218">
        <v>0</v>
      </c>
      <c r="H13" s="140">
        <f t="shared" si="0"/>
        <v>0</v>
      </c>
      <c r="I13" s="218">
        <v>100000</v>
      </c>
      <c r="J13" s="218"/>
      <c r="K13" s="218"/>
      <c r="L13" s="98" t="s">
        <v>113</v>
      </c>
      <c r="M13" s="111"/>
      <c r="N13" s="218"/>
      <c r="O13" s="120" t="s">
        <v>8</v>
      </c>
    </row>
    <row r="14" spans="1:15" s="100" customFormat="1" ht="13.5" customHeight="1">
      <c r="A14" s="440">
        <v>4</v>
      </c>
      <c r="B14" s="472">
        <v>600</v>
      </c>
      <c r="C14" s="472">
        <v>60016</v>
      </c>
      <c r="D14" s="444" t="s">
        <v>236</v>
      </c>
      <c r="E14" s="469">
        <v>792780</v>
      </c>
      <c r="F14" s="469">
        <v>780580</v>
      </c>
      <c r="G14" s="469">
        <v>558542.53</v>
      </c>
      <c r="H14" s="438">
        <f t="shared" si="0"/>
        <v>0.7155480924440801</v>
      </c>
      <c r="I14" s="469">
        <v>253900</v>
      </c>
      <c r="J14" s="469">
        <v>250000</v>
      </c>
      <c r="K14" s="469">
        <v>0</v>
      </c>
      <c r="L14" s="98" t="s">
        <v>62</v>
      </c>
      <c r="M14" s="219">
        <v>276680</v>
      </c>
      <c r="N14" s="469">
        <v>0</v>
      </c>
      <c r="O14" s="472" t="s">
        <v>8</v>
      </c>
    </row>
    <row r="15" spans="1:15" s="100" customFormat="1" ht="9.75" customHeight="1">
      <c r="A15" s="441"/>
      <c r="B15" s="473"/>
      <c r="C15" s="473"/>
      <c r="D15" s="445"/>
      <c r="E15" s="470"/>
      <c r="F15" s="470"/>
      <c r="G15" s="436"/>
      <c r="H15" s="432"/>
      <c r="I15" s="470"/>
      <c r="J15" s="470"/>
      <c r="K15" s="470"/>
      <c r="L15" s="98" t="s">
        <v>63</v>
      </c>
      <c r="M15" s="219"/>
      <c r="N15" s="470"/>
      <c r="O15" s="473"/>
    </row>
    <row r="16" spans="1:15" s="100" customFormat="1" ht="12.75" customHeight="1">
      <c r="A16" s="441"/>
      <c r="B16" s="473"/>
      <c r="C16" s="473"/>
      <c r="D16" s="445"/>
      <c r="E16" s="470"/>
      <c r="F16" s="470"/>
      <c r="G16" s="436"/>
      <c r="H16" s="432"/>
      <c r="I16" s="470"/>
      <c r="J16" s="470"/>
      <c r="K16" s="470"/>
      <c r="L16" s="98" t="s">
        <v>64</v>
      </c>
      <c r="M16" s="219"/>
      <c r="N16" s="470"/>
      <c r="O16" s="473"/>
    </row>
    <row r="17" spans="1:15" s="100" customFormat="1" ht="30.75" customHeight="1">
      <c r="A17" s="442"/>
      <c r="B17" s="443"/>
      <c r="C17" s="443"/>
      <c r="D17" s="446"/>
      <c r="E17" s="471"/>
      <c r="F17" s="471"/>
      <c r="G17" s="437"/>
      <c r="H17" s="429"/>
      <c r="I17" s="471"/>
      <c r="J17" s="471"/>
      <c r="K17" s="471"/>
      <c r="L17" s="98" t="s">
        <v>65</v>
      </c>
      <c r="M17" s="219"/>
      <c r="N17" s="471"/>
      <c r="O17" s="473"/>
    </row>
    <row r="18" spans="1:15" s="100" customFormat="1" ht="44.25" customHeight="1">
      <c r="A18" s="39">
        <v>5</v>
      </c>
      <c r="B18" s="99">
        <v>600</v>
      </c>
      <c r="C18" s="99">
        <v>60016</v>
      </c>
      <c r="D18" s="101" t="s">
        <v>207</v>
      </c>
      <c r="E18" s="111">
        <v>650000</v>
      </c>
      <c r="F18" s="111">
        <v>50000</v>
      </c>
      <c r="G18" s="111">
        <v>20000</v>
      </c>
      <c r="H18" s="140">
        <f t="shared" si="0"/>
        <v>0.4</v>
      </c>
      <c r="I18" s="111">
        <v>50000</v>
      </c>
      <c r="J18" s="111">
        <v>0</v>
      </c>
      <c r="K18" s="111">
        <v>0</v>
      </c>
      <c r="L18" s="98" t="s">
        <v>113</v>
      </c>
      <c r="M18" s="111">
        <v>0</v>
      </c>
      <c r="N18" s="111">
        <v>0</v>
      </c>
      <c r="O18" s="120" t="s">
        <v>8</v>
      </c>
    </row>
    <row r="19" spans="1:15" s="100" customFormat="1" ht="45" customHeight="1">
      <c r="A19" s="39">
        <v>6</v>
      </c>
      <c r="B19" s="99">
        <v>600</v>
      </c>
      <c r="C19" s="99">
        <v>60016</v>
      </c>
      <c r="D19" s="101" t="s">
        <v>249</v>
      </c>
      <c r="E19" s="111">
        <v>222340</v>
      </c>
      <c r="F19" s="111">
        <v>152340</v>
      </c>
      <c r="G19" s="111">
        <v>2010.38</v>
      </c>
      <c r="H19" s="140">
        <f t="shared" si="0"/>
        <v>0.013196665353813837</v>
      </c>
      <c r="I19" s="111">
        <v>152340</v>
      </c>
      <c r="J19" s="111">
        <v>0</v>
      </c>
      <c r="K19" s="111">
        <v>0</v>
      </c>
      <c r="L19" s="98" t="s">
        <v>113</v>
      </c>
      <c r="M19" s="111">
        <v>0</v>
      </c>
      <c r="N19" s="111">
        <v>0</v>
      </c>
      <c r="O19" s="120" t="s">
        <v>8</v>
      </c>
    </row>
    <row r="20" spans="1:15" s="316" customFormat="1" ht="54.75" customHeight="1">
      <c r="A20" s="324">
        <v>7</v>
      </c>
      <c r="B20" s="321">
        <v>720</v>
      </c>
      <c r="C20" s="321">
        <v>72095</v>
      </c>
      <c r="D20" s="322" t="s">
        <v>232</v>
      </c>
      <c r="E20" s="323">
        <v>101810</v>
      </c>
      <c r="F20" s="111">
        <v>19555</v>
      </c>
      <c r="G20" s="111">
        <v>0</v>
      </c>
      <c r="H20" s="140">
        <f t="shared" si="0"/>
        <v>0</v>
      </c>
      <c r="I20" s="111">
        <v>19555</v>
      </c>
      <c r="J20" s="111">
        <v>0</v>
      </c>
      <c r="K20" s="111">
        <v>0</v>
      </c>
      <c r="L20" s="98" t="s">
        <v>113</v>
      </c>
      <c r="M20" s="111">
        <v>0</v>
      </c>
      <c r="N20" s="111">
        <v>0</v>
      </c>
      <c r="O20" s="120" t="s">
        <v>8</v>
      </c>
    </row>
    <row r="21" spans="1:15" s="316" customFormat="1" ht="66.75" customHeight="1">
      <c r="A21" s="39">
        <v>8</v>
      </c>
      <c r="B21" s="99">
        <v>720</v>
      </c>
      <c r="C21" s="99">
        <v>72095</v>
      </c>
      <c r="D21" s="101" t="s">
        <v>231</v>
      </c>
      <c r="E21" s="111">
        <v>85000</v>
      </c>
      <c r="F21" s="111">
        <v>19900</v>
      </c>
      <c r="G21" s="111">
        <v>0</v>
      </c>
      <c r="H21" s="140">
        <f t="shared" si="0"/>
        <v>0</v>
      </c>
      <c r="I21" s="111">
        <v>19900</v>
      </c>
      <c r="J21" s="111">
        <v>0</v>
      </c>
      <c r="K21" s="111">
        <v>0</v>
      </c>
      <c r="L21" s="98" t="s">
        <v>113</v>
      </c>
      <c r="M21" s="111">
        <v>0</v>
      </c>
      <c r="N21" s="111">
        <v>0</v>
      </c>
      <c r="O21" s="120" t="s">
        <v>8</v>
      </c>
    </row>
    <row r="22" spans="1:15" s="316" customFormat="1" ht="87" customHeight="1">
      <c r="A22" s="39">
        <v>9</v>
      </c>
      <c r="B22" s="107">
        <v>801</v>
      </c>
      <c r="C22" s="108">
        <v>80101</v>
      </c>
      <c r="D22" s="101" t="s">
        <v>256</v>
      </c>
      <c r="E22" s="111">
        <v>341235</v>
      </c>
      <c r="F22" s="111">
        <v>329608</v>
      </c>
      <c r="G22" s="111">
        <v>300015.3</v>
      </c>
      <c r="H22" s="140">
        <f t="shared" si="0"/>
        <v>0.9102185019781073</v>
      </c>
      <c r="I22" s="111">
        <v>86398</v>
      </c>
      <c r="J22" s="111">
        <v>243210</v>
      </c>
      <c r="K22" s="111">
        <v>0</v>
      </c>
      <c r="L22" s="98" t="s">
        <v>113</v>
      </c>
      <c r="M22" s="111">
        <v>0</v>
      </c>
      <c r="N22" s="111">
        <v>0</v>
      </c>
      <c r="O22" s="120" t="s">
        <v>8</v>
      </c>
    </row>
    <row r="23" spans="1:15" s="316" customFormat="1" ht="86.25" customHeight="1">
      <c r="A23" s="39">
        <v>10</v>
      </c>
      <c r="B23" s="107">
        <v>900</v>
      </c>
      <c r="C23" s="108">
        <v>90001</v>
      </c>
      <c r="D23" s="101" t="s">
        <v>218</v>
      </c>
      <c r="E23" s="111">
        <v>2890000</v>
      </c>
      <c r="F23" s="111">
        <v>965000</v>
      </c>
      <c r="G23" s="111">
        <v>965000</v>
      </c>
      <c r="H23" s="140">
        <f t="shared" si="0"/>
        <v>1</v>
      </c>
      <c r="I23" s="111">
        <v>0</v>
      </c>
      <c r="J23" s="111">
        <v>965000</v>
      </c>
      <c r="K23" s="111">
        <v>0</v>
      </c>
      <c r="L23" s="98" t="s">
        <v>113</v>
      </c>
      <c r="M23" s="111">
        <v>0</v>
      </c>
      <c r="N23" s="111">
        <v>0</v>
      </c>
      <c r="O23" s="99" t="s">
        <v>8</v>
      </c>
    </row>
    <row r="24" spans="1:15" s="316" customFormat="1" ht="86.25" customHeight="1">
      <c r="A24" s="39">
        <v>11</v>
      </c>
      <c r="B24" s="107">
        <v>926</v>
      </c>
      <c r="C24" s="108">
        <v>92601</v>
      </c>
      <c r="D24" s="101" t="s">
        <v>251</v>
      </c>
      <c r="E24" s="111">
        <v>1300000</v>
      </c>
      <c r="F24" s="111">
        <v>467000</v>
      </c>
      <c r="G24" s="111">
        <v>5559</v>
      </c>
      <c r="H24" s="140">
        <f t="shared" si="0"/>
        <v>0.011903640256959315</v>
      </c>
      <c r="I24" s="111">
        <v>467000</v>
      </c>
      <c r="J24" s="111">
        <v>0</v>
      </c>
      <c r="K24" s="111">
        <v>0</v>
      </c>
      <c r="L24" s="98" t="s">
        <v>113</v>
      </c>
      <c r="M24" s="111">
        <v>0</v>
      </c>
      <c r="N24" s="111">
        <v>0</v>
      </c>
      <c r="O24" s="99" t="s">
        <v>8</v>
      </c>
    </row>
    <row r="25" spans="1:15" s="100" customFormat="1" ht="144" customHeight="1">
      <c r="A25" s="474" t="s">
        <v>242</v>
      </c>
      <c r="B25" s="474"/>
      <c r="C25" s="474"/>
      <c r="D25" s="474"/>
      <c r="E25" s="111">
        <f>SUM(E10:E24)</f>
        <v>15272156</v>
      </c>
      <c r="F25" s="111">
        <f>SUM(F10:F24)</f>
        <v>3028983</v>
      </c>
      <c r="G25" s="111">
        <f>SUM(G10:G24)</f>
        <v>1901433.5</v>
      </c>
      <c r="H25" s="140">
        <f t="shared" si="0"/>
        <v>0.6277465076562001</v>
      </c>
      <c r="I25" s="111">
        <f>SUM(I10:I24)</f>
        <v>1264093</v>
      </c>
      <c r="J25" s="111">
        <f>SUM(J10:J24)</f>
        <v>1488210</v>
      </c>
      <c r="K25" s="111">
        <f>SUM(K10:K24)</f>
        <v>0</v>
      </c>
      <c r="L25" s="116"/>
      <c r="M25" s="111">
        <f>SUM(M10:M24)</f>
        <v>276680</v>
      </c>
      <c r="N25" s="111">
        <f>SUM(N10:N24)</f>
        <v>0</v>
      </c>
      <c r="O25" s="391"/>
    </row>
    <row r="26" spans="1:15" ht="11.25" customHeight="1">
      <c r="A26" s="433" t="s">
        <v>243</v>
      </c>
      <c r="B26" s="434"/>
      <c r="C26" s="434"/>
      <c r="D26" s="435"/>
      <c r="E26" s="328"/>
      <c r="F26" s="328"/>
      <c r="G26" s="265"/>
      <c r="H26" s="140"/>
      <c r="I26" s="328"/>
      <c r="J26" s="328"/>
      <c r="K26" s="328"/>
      <c r="L26" s="329"/>
      <c r="M26" s="330"/>
      <c r="N26" s="328"/>
      <c r="O26" s="331"/>
    </row>
    <row r="27" spans="1:15" s="100" customFormat="1" ht="39" customHeight="1">
      <c r="A27" s="266">
        <v>1</v>
      </c>
      <c r="B27" s="267">
        <v>600</v>
      </c>
      <c r="C27" s="267">
        <v>60016</v>
      </c>
      <c r="D27" s="394" t="s">
        <v>247</v>
      </c>
      <c r="E27" s="265">
        <v>100000</v>
      </c>
      <c r="F27" s="265">
        <v>30000</v>
      </c>
      <c r="G27" s="265">
        <v>2230.65</v>
      </c>
      <c r="H27" s="140">
        <f t="shared" si="0"/>
        <v>0.074355</v>
      </c>
      <c r="I27" s="265">
        <v>30000</v>
      </c>
      <c r="J27" s="265">
        <v>0</v>
      </c>
      <c r="K27" s="265">
        <v>0</v>
      </c>
      <c r="L27" s="98" t="s">
        <v>113</v>
      </c>
      <c r="M27" s="265">
        <v>0</v>
      </c>
      <c r="N27" s="265">
        <v>0</v>
      </c>
      <c r="O27" s="120" t="s">
        <v>8</v>
      </c>
    </row>
    <row r="28" spans="1:15" s="316" customFormat="1" ht="57" customHeight="1">
      <c r="A28" s="266">
        <v>2</v>
      </c>
      <c r="B28" s="267">
        <v>710</v>
      </c>
      <c r="C28" s="267">
        <v>71004</v>
      </c>
      <c r="D28" s="102" t="s">
        <v>215</v>
      </c>
      <c r="E28" s="265">
        <v>200000</v>
      </c>
      <c r="F28" s="265">
        <v>100000</v>
      </c>
      <c r="G28" s="111">
        <v>0</v>
      </c>
      <c r="H28" s="140">
        <f t="shared" si="0"/>
        <v>0</v>
      </c>
      <c r="I28" s="265">
        <v>100000</v>
      </c>
      <c r="J28" s="265">
        <v>0</v>
      </c>
      <c r="K28" s="265">
        <v>0</v>
      </c>
      <c r="L28" s="98" t="s">
        <v>113</v>
      </c>
      <c r="M28" s="265">
        <v>0</v>
      </c>
      <c r="N28" s="265">
        <v>0</v>
      </c>
      <c r="O28" s="120" t="s">
        <v>8</v>
      </c>
    </row>
    <row r="29" spans="1:15" s="100" customFormat="1" ht="40.5" customHeight="1">
      <c r="A29" s="39">
        <v>3</v>
      </c>
      <c r="B29" s="99"/>
      <c r="C29" s="99"/>
      <c r="D29" s="101" t="s">
        <v>227</v>
      </c>
      <c r="E29" s="111">
        <v>2400000</v>
      </c>
      <c r="F29" s="111">
        <v>500000</v>
      </c>
      <c r="G29" s="111">
        <v>405188.24</v>
      </c>
      <c r="H29" s="140">
        <f t="shared" si="0"/>
        <v>0.81037648</v>
      </c>
      <c r="I29" s="111">
        <v>500000</v>
      </c>
      <c r="J29" s="111">
        <v>0</v>
      </c>
      <c r="K29" s="111">
        <v>0</v>
      </c>
      <c r="L29" s="98" t="s">
        <v>113</v>
      </c>
      <c r="M29" s="111">
        <v>0</v>
      </c>
      <c r="N29" s="111">
        <v>0</v>
      </c>
      <c r="O29" s="120" t="s">
        <v>8</v>
      </c>
    </row>
    <row r="30" spans="1:15" s="100" customFormat="1" ht="44.25" customHeight="1">
      <c r="A30" s="39">
        <v>4</v>
      </c>
      <c r="B30" s="99">
        <v>801</v>
      </c>
      <c r="C30" s="99">
        <v>80113</v>
      </c>
      <c r="D30" s="101" t="s">
        <v>222</v>
      </c>
      <c r="E30" s="111">
        <v>480000</v>
      </c>
      <c r="F30" s="111">
        <v>76000</v>
      </c>
      <c r="G30" s="111">
        <v>76467.86</v>
      </c>
      <c r="H30" s="140">
        <f t="shared" si="0"/>
        <v>1.006156052631579</v>
      </c>
      <c r="I30" s="111">
        <v>76000</v>
      </c>
      <c r="J30" s="111">
        <v>0</v>
      </c>
      <c r="K30" s="111">
        <v>0</v>
      </c>
      <c r="L30" s="98" t="s">
        <v>113</v>
      </c>
      <c r="M30" s="111">
        <v>0</v>
      </c>
      <c r="N30" s="111">
        <v>0</v>
      </c>
      <c r="O30" s="120" t="s">
        <v>8</v>
      </c>
    </row>
    <row r="31" spans="1:15" s="316" customFormat="1" ht="42" customHeight="1">
      <c r="A31" s="39">
        <v>5</v>
      </c>
      <c r="B31" s="99"/>
      <c r="C31" s="99"/>
      <c r="D31" s="101" t="s">
        <v>225</v>
      </c>
      <c r="E31" s="111">
        <v>2083006</v>
      </c>
      <c r="F31" s="111">
        <v>495807</v>
      </c>
      <c r="G31" s="111">
        <v>397087.08</v>
      </c>
      <c r="H31" s="140">
        <f t="shared" si="0"/>
        <v>0.8008904271218438</v>
      </c>
      <c r="I31" s="111">
        <v>495807</v>
      </c>
      <c r="J31" s="111">
        <v>0</v>
      </c>
      <c r="K31" s="111">
        <v>0</v>
      </c>
      <c r="L31" s="98" t="s">
        <v>113</v>
      </c>
      <c r="M31" s="111">
        <v>0</v>
      </c>
      <c r="N31" s="111">
        <v>0</v>
      </c>
      <c r="O31" s="332" t="s">
        <v>226</v>
      </c>
    </row>
    <row r="32" spans="1:15" s="316" customFormat="1" ht="43.5" customHeight="1">
      <c r="A32" s="39">
        <v>6</v>
      </c>
      <c r="B32" s="99"/>
      <c r="C32" s="99"/>
      <c r="D32" s="101" t="s">
        <v>228</v>
      </c>
      <c r="E32" s="111">
        <v>120130</v>
      </c>
      <c r="F32" s="111">
        <v>35630</v>
      </c>
      <c r="G32" s="111">
        <v>30593.4</v>
      </c>
      <c r="H32" s="140">
        <f t="shared" si="0"/>
        <v>0.8586415941622229</v>
      </c>
      <c r="I32" s="111">
        <v>35630</v>
      </c>
      <c r="J32" s="111">
        <v>0</v>
      </c>
      <c r="K32" s="111">
        <v>0</v>
      </c>
      <c r="L32" s="98" t="s">
        <v>113</v>
      </c>
      <c r="M32" s="111">
        <v>0</v>
      </c>
      <c r="N32" s="111">
        <v>0</v>
      </c>
      <c r="O32" s="332" t="s">
        <v>28</v>
      </c>
    </row>
    <row r="33" spans="1:15" s="316" customFormat="1" ht="43.5" customHeight="1">
      <c r="A33" s="39">
        <v>7</v>
      </c>
      <c r="B33" s="99">
        <v>853</v>
      </c>
      <c r="C33" s="99">
        <v>85395</v>
      </c>
      <c r="D33" s="101" t="s">
        <v>229</v>
      </c>
      <c r="E33" s="111">
        <v>597719.68</v>
      </c>
      <c r="F33" s="111">
        <v>208269.95</v>
      </c>
      <c r="G33" s="111">
        <v>192351.91</v>
      </c>
      <c r="H33" s="140">
        <f t="shared" si="0"/>
        <v>0.9235701549839522</v>
      </c>
      <c r="I33" s="111">
        <v>0</v>
      </c>
      <c r="J33" s="111">
        <v>0</v>
      </c>
      <c r="K33" s="111">
        <v>0</v>
      </c>
      <c r="L33" s="98" t="s">
        <v>113</v>
      </c>
      <c r="M33" s="333">
        <v>31227.13</v>
      </c>
      <c r="N33" s="111">
        <v>177042.82</v>
      </c>
      <c r="O33" s="332" t="s">
        <v>55</v>
      </c>
    </row>
    <row r="34" spans="1:15" s="316" customFormat="1" ht="78.75" customHeight="1">
      <c r="A34" s="39">
        <v>8</v>
      </c>
      <c r="B34" s="99">
        <v>853</v>
      </c>
      <c r="C34" s="99">
        <v>85395</v>
      </c>
      <c r="D34" s="101" t="s">
        <v>230</v>
      </c>
      <c r="E34" s="111">
        <v>824375.71</v>
      </c>
      <c r="F34" s="111">
        <v>166116</v>
      </c>
      <c r="G34" s="111">
        <v>165766.86</v>
      </c>
      <c r="H34" s="140">
        <f t="shared" si="0"/>
        <v>0.9978982157046882</v>
      </c>
      <c r="I34" s="111">
        <v>17442.2</v>
      </c>
      <c r="J34" s="111">
        <v>0</v>
      </c>
      <c r="K34" s="111">
        <v>0</v>
      </c>
      <c r="L34" s="98" t="s">
        <v>113</v>
      </c>
      <c r="M34" s="333">
        <v>7475.2</v>
      </c>
      <c r="N34" s="111">
        <v>141198.6</v>
      </c>
      <c r="O34" s="120" t="s">
        <v>28</v>
      </c>
    </row>
    <row r="35" spans="1:15" s="100" customFormat="1" ht="45.75" customHeight="1">
      <c r="A35" s="39">
        <v>9</v>
      </c>
      <c r="B35" s="99">
        <v>853</v>
      </c>
      <c r="C35" s="99">
        <v>85395</v>
      </c>
      <c r="D35" s="101" t="s">
        <v>233</v>
      </c>
      <c r="E35" s="111">
        <v>1245936</v>
      </c>
      <c r="F35" s="111">
        <v>723120.59</v>
      </c>
      <c r="G35" s="111">
        <v>617330.01</v>
      </c>
      <c r="H35" s="140">
        <f t="shared" si="0"/>
        <v>0.8537027136787794</v>
      </c>
      <c r="I35" s="111">
        <v>7569.56</v>
      </c>
      <c r="J35" s="111">
        <v>0</v>
      </c>
      <c r="K35" s="111">
        <v>0</v>
      </c>
      <c r="L35" s="98" t="s">
        <v>113</v>
      </c>
      <c r="M35" s="333">
        <v>96887.33</v>
      </c>
      <c r="N35" s="111">
        <v>618663.7</v>
      </c>
      <c r="O35" s="120" t="s">
        <v>8</v>
      </c>
    </row>
    <row r="36" spans="1:15" s="100" customFormat="1" ht="40.5" customHeight="1">
      <c r="A36" s="39">
        <v>10</v>
      </c>
      <c r="B36" s="107">
        <v>900</v>
      </c>
      <c r="C36" s="108">
        <v>90015</v>
      </c>
      <c r="D36" s="101" t="s">
        <v>245</v>
      </c>
      <c r="E36" s="111">
        <v>100000</v>
      </c>
      <c r="F36" s="111">
        <v>30000</v>
      </c>
      <c r="G36" s="111">
        <v>21111.84</v>
      </c>
      <c r="H36" s="140">
        <f t="shared" si="0"/>
        <v>0.703728</v>
      </c>
      <c r="I36" s="111">
        <v>30000</v>
      </c>
      <c r="J36" s="111">
        <v>0</v>
      </c>
      <c r="K36" s="111">
        <v>0</v>
      </c>
      <c r="L36" s="98" t="s">
        <v>113</v>
      </c>
      <c r="M36" s="111">
        <v>0</v>
      </c>
      <c r="N36" s="111">
        <v>0</v>
      </c>
      <c r="O36" s="120" t="s">
        <v>8</v>
      </c>
    </row>
    <row r="37" spans="1:15" s="316" customFormat="1" ht="40.5" customHeight="1">
      <c r="A37" s="39">
        <v>11</v>
      </c>
      <c r="B37" s="107">
        <v>900</v>
      </c>
      <c r="C37" s="108">
        <v>90015</v>
      </c>
      <c r="D37" s="101" t="s">
        <v>303</v>
      </c>
      <c r="E37" s="111">
        <v>756785</v>
      </c>
      <c r="F37" s="111">
        <v>156785</v>
      </c>
      <c r="G37" s="111">
        <v>156197.46</v>
      </c>
      <c r="H37" s="140">
        <f t="shared" si="0"/>
        <v>0.9962525751825748</v>
      </c>
      <c r="I37" s="111">
        <v>156785</v>
      </c>
      <c r="J37" s="111">
        <v>0</v>
      </c>
      <c r="K37" s="111">
        <v>0</v>
      </c>
      <c r="L37" s="98" t="s">
        <v>113</v>
      </c>
      <c r="M37" s="111">
        <v>0</v>
      </c>
      <c r="N37" s="111">
        <v>0</v>
      </c>
      <c r="O37" s="120" t="s">
        <v>8</v>
      </c>
    </row>
    <row r="38" spans="1:15" s="100" customFormat="1" ht="40.5" customHeight="1">
      <c r="A38" s="39">
        <v>12</v>
      </c>
      <c r="B38" s="107">
        <v>900</v>
      </c>
      <c r="C38" s="108">
        <v>90095</v>
      </c>
      <c r="D38" s="101" t="s">
        <v>304</v>
      </c>
      <c r="E38" s="111">
        <v>240000</v>
      </c>
      <c r="F38" s="111">
        <v>60000</v>
      </c>
      <c r="G38" s="111">
        <v>44277.68</v>
      </c>
      <c r="H38" s="140">
        <f t="shared" si="0"/>
        <v>0.7379613333333334</v>
      </c>
      <c r="I38" s="111">
        <v>60000</v>
      </c>
      <c r="J38" s="111">
        <v>0</v>
      </c>
      <c r="K38" s="111">
        <v>0</v>
      </c>
      <c r="L38" s="98" t="s">
        <v>113</v>
      </c>
      <c r="M38" s="111">
        <v>0</v>
      </c>
      <c r="N38" s="111">
        <v>0</v>
      </c>
      <c r="O38" s="120" t="s">
        <v>8</v>
      </c>
    </row>
    <row r="39" spans="1:15" s="316" customFormat="1" ht="94.5" customHeight="1">
      <c r="A39" s="39">
        <v>13</v>
      </c>
      <c r="B39" s="107">
        <v>921</v>
      </c>
      <c r="C39" s="108">
        <v>92105</v>
      </c>
      <c r="D39" s="101" t="s">
        <v>235</v>
      </c>
      <c r="E39" s="111">
        <v>140000</v>
      </c>
      <c r="F39" s="111">
        <v>70000</v>
      </c>
      <c r="G39" s="111">
        <v>32913.94</v>
      </c>
      <c r="H39" s="140">
        <f t="shared" si="0"/>
        <v>0.47019914285714287</v>
      </c>
      <c r="I39" s="111">
        <v>70000</v>
      </c>
      <c r="J39" s="111">
        <v>0</v>
      </c>
      <c r="K39" s="111">
        <v>0</v>
      </c>
      <c r="L39" s="98" t="s">
        <v>113</v>
      </c>
      <c r="M39" s="111">
        <v>0</v>
      </c>
      <c r="N39" s="111">
        <v>0</v>
      </c>
      <c r="O39" s="120" t="s">
        <v>8</v>
      </c>
    </row>
    <row r="40" spans="1:15" s="100" customFormat="1" ht="46.5" customHeight="1">
      <c r="A40" s="39">
        <v>14</v>
      </c>
      <c r="B40" s="107">
        <v>926</v>
      </c>
      <c r="C40" s="108">
        <v>92601</v>
      </c>
      <c r="D40" s="101" t="s">
        <v>234</v>
      </c>
      <c r="E40" s="111">
        <v>720000</v>
      </c>
      <c r="F40" s="111">
        <v>76356</v>
      </c>
      <c r="G40" s="111">
        <v>61258.78</v>
      </c>
      <c r="H40" s="140">
        <f t="shared" si="0"/>
        <v>0.8022785373775473</v>
      </c>
      <c r="I40" s="111">
        <v>76356</v>
      </c>
      <c r="J40" s="111">
        <v>0</v>
      </c>
      <c r="K40" s="111">
        <v>0</v>
      </c>
      <c r="L40" s="98" t="s">
        <v>113</v>
      </c>
      <c r="M40" s="111">
        <v>0</v>
      </c>
      <c r="N40" s="111">
        <v>0</v>
      </c>
      <c r="O40" s="332" t="s">
        <v>55</v>
      </c>
    </row>
    <row r="41" spans="1:15" s="100" customFormat="1" ht="18.75" customHeight="1">
      <c r="A41" s="474" t="s">
        <v>241</v>
      </c>
      <c r="B41" s="474"/>
      <c r="C41" s="474"/>
      <c r="D41" s="474"/>
      <c r="E41" s="111">
        <f>SUM(E27:E40)</f>
        <v>10007952.39</v>
      </c>
      <c r="F41" s="111">
        <f>SUM(F27:F40)</f>
        <v>2728084.54</v>
      </c>
      <c r="G41" s="111">
        <f>SUM(G27:G40)</f>
        <v>2202775.71</v>
      </c>
      <c r="H41" s="140">
        <f t="shared" si="0"/>
        <v>0.8074440794272453</v>
      </c>
      <c r="I41" s="111">
        <f>SUM(I27:I40)</f>
        <v>1655589.76</v>
      </c>
      <c r="J41" s="111">
        <f>SUM(J27:J40)</f>
        <v>0</v>
      </c>
      <c r="K41" s="111">
        <f>SUM(K27:K40)</f>
        <v>0</v>
      </c>
      <c r="L41" s="116"/>
      <c r="M41" s="111">
        <f>SUM(M27:M40)</f>
        <v>135589.66</v>
      </c>
      <c r="N41" s="111">
        <f>SUM(N27:N40)</f>
        <v>936905.12</v>
      </c>
      <c r="O41" s="39" t="s">
        <v>99</v>
      </c>
    </row>
    <row r="42" spans="1:15" s="100" customFormat="1" ht="18.75" customHeight="1">
      <c r="A42" s="474" t="s">
        <v>246</v>
      </c>
      <c r="B42" s="474"/>
      <c r="C42" s="474"/>
      <c r="D42" s="474"/>
      <c r="E42" s="111">
        <f>SUM(E25,E41)</f>
        <v>25280108.39</v>
      </c>
      <c r="F42" s="111">
        <f aca="true" t="shared" si="1" ref="F42:N42">SUM(F25,F41)</f>
        <v>5757067.54</v>
      </c>
      <c r="G42" s="111">
        <f t="shared" si="1"/>
        <v>4104209.21</v>
      </c>
      <c r="H42" s="140">
        <f t="shared" si="0"/>
        <v>0.7128992636414336</v>
      </c>
      <c r="I42" s="111">
        <f t="shared" si="1"/>
        <v>2919682.76</v>
      </c>
      <c r="J42" s="111">
        <f t="shared" si="1"/>
        <v>1488210</v>
      </c>
      <c r="K42" s="111">
        <f t="shared" si="1"/>
        <v>0</v>
      </c>
      <c r="L42" s="116"/>
      <c r="M42" s="111">
        <f t="shared" si="1"/>
        <v>412269.66000000003</v>
      </c>
      <c r="N42" s="111">
        <f t="shared" si="1"/>
        <v>936905.12</v>
      </c>
      <c r="O42" s="39" t="s">
        <v>99</v>
      </c>
    </row>
    <row r="43" spans="1:12" ht="11.25">
      <c r="A43" s="35" t="s">
        <v>21</v>
      </c>
      <c r="L43" s="35" t="s">
        <v>9</v>
      </c>
    </row>
    <row r="44" ht="11.25">
      <c r="A44" s="35" t="s">
        <v>22</v>
      </c>
    </row>
    <row r="45" ht="11.25">
      <c r="A45" s="35" t="s">
        <v>23</v>
      </c>
    </row>
    <row r="46" ht="11.25">
      <c r="A46" s="35" t="s">
        <v>24</v>
      </c>
    </row>
    <row r="47" ht="11.25">
      <c r="A47" s="35" t="s">
        <v>25</v>
      </c>
    </row>
  </sheetData>
  <sheetProtection/>
  <mergeCells count="36">
    <mergeCell ref="J14:J17"/>
    <mergeCell ref="K14:K17"/>
    <mergeCell ref="F14:F17"/>
    <mergeCell ref="G14:G17"/>
    <mergeCell ref="H14:H17"/>
    <mergeCell ref="A26:D26"/>
    <mergeCell ref="A41:D41"/>
    <mergeCell ref="A42:D42"/>
    <mergeCell ref="I14:I17"/>
    <mergeCell ref="N14:N17"/>
    <mergeCell ref="O14:O17"/>
    <mergeCell ref="A25:D25"/>
    <mergeCell ref="L8:M8"/>
    <mergeCell ref="A9:D9"/>
    <mergeCell ref="A14:A17"/>
    <mergeCell ref="B14:B17"/>
    <mergeCell ref="C14:C17"/>
    <mergeCell ref="D14:D17"/>
    <mergeCell ref="E14:E17"/>
    <mergeCell ref="H4:H6"/>
    <mergeCell ref="I4:N4"/>
    <mergeCell ref="I5:I7"/>
    <mergeCell ref="J5:J7"/>
    <mergeCell ref="L5:M7"/>
    <mergeCell ref="N5:N7"/>
    <mergeCell ref="K6:K7"/>
    <mergeCell ref="A1:O1"/>
    <mergeCell ref="A3:A7"/>
    <mergeCell ref="B3:B7"/>
    <mergeCell ref="C3:C7"/>
    <mergeCell ref="D3:D7"/>
    <mergeCell ref="E3:E7"/>
    <mergeCell ref="F3:N3"/>
    <mergeCell ref="O3:O7"/>
    <mergeCell ref="F4:F7"/>
    <mergeCell ref="G4:G6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">
      <selection activeCell="J43" sqref="J43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18.75390625" style="0" customWidth="1"/>
    <col min="4" max="4" width="7.25390625" style="0" customWidth="1"/>
    <col min="5" max="5" width="11.00390625" style="0" customWidth="1"/>
    <col min="7" max="7" width="16.625" style="0" customWidth="1"/>
    <col min="8" max="8" width="11.625" style="0" customWidth="1"/>
    <col min="9" max="9" width="11.00390625" style="262" customWidth="1"/>
    <col min="10" max="10" width="8.875" style="0" customWidth="1"/>
  </cols>
  <sheetData>
    <row r="1" spans="1:8" ht="47.25" customHeight="1">
      <c r="A1" s="424" t="s">
        <v>142</v>
      </c>
      <c r="B1" s="424"/>
      <c r="C1" s="424"/>
      <c r="D1" s="424"/>
      <c r="E1" s="424"/>
      <c r="F1" s="424"/>
      <c r="G1" s="424"/>
      <c r="H1" s="424"/>
    </row>
    <row r="2" spans="2:8" ht="25.5" customHeight="1">
      <c r="B2" s="1"/>
      <c r="C2" s="1"/>
      <c r="G2" s="3"/>
      <c r="H2" s="3" t="s">
        <v>95</v>
      </c>
    </row>
    <row r="3" spans="1:10" s="127" customFormat="1" ht="39.75" customHeight="1">
      <c r="A3" s="124" t="s">
        <v>108</v>
      </c>
      <c r="B3" s="124" t="s">
        <v>96</v>
      </c>
      <c r="C3" s="126" t="s">
        <v>39</v>
      </c>
      <c r="D3" s="124" t="s">
        <v>68</v>
      </c>
      <c r="E3" s="124" t="s">
        <v>69</v>
      </c>
      <c r="F3" s="124" t="s">
        <v>301</v>
      </c>
      <c r="G3" s="124" t="s">
        <v>40</v>
      </c>
      <c r="H3" s="124" t="s">
        <v>5</v>
      </c>
      <c r="I3" s="282" t="s">
        <v>263</v>
      </c>
      <c r="J3" s="141" t="s">
        <v>262</v>
      </c>
    </row>
    <row r="4" spans="1:10" s="24" customFormat="1" ht="10.5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283">
        <v>9</v>
      </c>
      <c r="J4" s="144">
        <v>10</v>
      </c>
    </row>
    <row r="5" spans="1:10" s="67" customFormat="1" ht="12" customHeight="1">
      <c r="A5" s="64">
        <v>1</v>
      </c>
      <c r="B5" s="43" t="s">
        <v>47</v>
      </c>
      <c r="C5" s="43"/>
      <c r="D5" s="65"/>
      <c r="E5" s="65"/>
      <c r="F5" s="65"/>
      <c r="G5" s="66"/>
      <c r="H5" s="66"/>
      <c r="I5" s="65"/>
      <c r="J5" s="143"/>
    </row>
    <row r="6" spans="1:10" s="207" customFormat="1" ht="17.25" customHeight="1" hidden="1">
      <c r="A6" s="52"/>
      <c r="B6" s="42"/>
      <c r="C6" s="42"/>
      <c r="D6" s="10"/>
      <c r="E6" s="10"/>
      <c r="F6" s="10"/>
      <c r="G6" s="29"/>
      <c r="H6" s="29"/>
      <c r="I6" s="331"/>
      <c r="J6" s="374"/>
    </row>
    <row r="7" spans="1:10" s="207" customFormat="1" ht="51.75" customHeight="1">
      <c r="A7" s="52"/>
      <c r="B7" s="208" t="s">
        <v>216</v>
      </c>
      <c r="C7" s="42" t="s">
        <v>38</v>
      </c>
      <c r="D7" s="10">
        <v>801</v>
      </c>
      <c r="E7" s="10">
        <v>80101</v>
      </c>
      <c r="F7" s="10">
        <v>4270</v>
      </c>
      <c r="G7" s="29" t="s">
        <v>50</v>
      </c>
      <c r="H7" s="199">
        <v>22396</v>
      </c>
      <c r="I7" s="209">
        <v>22304.82</v>
      </c>
      <c r="J7" s="206">
        <f>I7/H7</f>
        <v>0.9959287372745133</v>
      </c>
    </row>
    <row r="8" spans="1:10" s="67" customFormat="1" ht="18.75" customHeight="1">
      <c r="A8" s="425" t="s">
        <v>41</v>
      </c>
      <c r="B8" s="426"/>
      <c r="C8" s="426"/>
      <c r="D8" s="426"/>
      <c r="E8" s="426"/>
      <c r="F8" s="426"/>
      <c r="G8" s="427"/>
      <c r="H8" s="203">
        <f>SUM(H6:H7)</f>
        <v>22396</v>
      </c>
      <c r="I8" s="203">
        <f>SUM(I6:I7)</f>
        <v>22304.82</v>
      </c>
      <c r="J8" s="205">
        <f>I8/H8</f>
        <v>0.9959287372745133</v>
      </c>
    </row>
    <row r="9" spans="1:10" s="67" customFormat="1" ht="15.75" customHeight="1">
      <c r="A9" s="64">
        <v>2</v>
      </c>
      <c r="B9" s="43" t="s">
        <v>48</v>
      </c>
      <c r="C9" s="43"/>
      <c r="D9" s="65"/>
      <c r="E9" s="65"/>
      <c r="F9" s="65"/>
      <c r="G9" s="66"/>
      <c r="H9" s="203"/>
      <c r="I9" s="203"/>
      <c r="J9" s="143"/>
    </row>
    <row r="10" spans="1:10" s="207" customFormat="1" ht="24.75" customHeight="1">
      <c r="A10" s="52"/>
      <c r="B10" s="93" t="s">
        <v>185</v>
      </c>
      <c r="C10" s="42" t="s">
        <v>8</v>
      </c>
      <c r="D10" s="10">
        <v>926</v>
      </c>
      <c r="E10" s="10">
        <v>92605</v>
      </c>
      <c r="F10" s="10">
        <v>4210</v>
      </c>
      <c r="G10" s="29" t="s">
        <v>50</v>
      </c>
      <c r="H10" s="199">
        <v>9500</v>
      </c>
      <c r="I10" s="209">
        <v>3716.31</v>
      </c>
      <c r="J10" s="206">
        <f>I10/H10</f>
        <v>0.3911905263157895</v>
      </c>
    </row>
    <row r="11" spans="1:10" s="207" customFormat="1" ht="23.25" customHeight="1">
      <c r="A11" s="52"/>
      <c r="B11" s="93" t="s">
        <v>175</v>
      </c>
      <c r="C11" s="42" t="s">
        <v>8</v>
      </c>
      <c r="D11" s="10">
        <v>900</v>
      </c>
      <c r="E11" s="10">
        <v>90095</v>
      </c>
      <c r="F11" s="10">
        <v>4300</v>
      </c>
      <c r="G11" s="29" t="s">
        <v>174</v>
      </c>
      <c r="H11" s="199">
        <v>11896</v>
      </c>
      <c r="I11" s="209">
        <v>0</v>
      </c>
      <c r="J11" s="206">
        <f>I11/H11</f>
        <v>0</v>
      </c>
    </row>
    <row r="12" spans="1:10" s="67" customFormat="1" ht="14.25" customHeight="1">
      <c r="A12" s="425" t="s">
        <v>41</v>
      </c>
      <c r="B12" s="426"/>
      <c r="C12" s="426"/>
      <c r="D12" s="426"/>
      <c r="E12" s="426"/>
      <c r="F12" s="426"/>
      <c r="G12" s="427"/>
      <c r="H12" s="203">
        <f>SUM(H10:H11)</f>
        <v>21396</v>
      </c>
      <c r="I12" s="203">
        <f>SUM(I10:I11)</f>
        <v>3716.31</v>
      </c>
      <c r="J12" s="205">
        <f>I12/H12</f>
        <v>0.17369181155356142</v>
      </c>
    </row>
    <row r="13" spans="1:11" s="67" customFormat="1" ht="17.25" customHeight="1">
      <c r="A13" s="64">
        <v>3</v>
      </c>
      <c r="B13" s="43" t="s">
        <v>46</v>
      </c>
      <c r="C13" s="43"/>
      <c r="D13" s="65"/>
      <c r="E13" s="65"/>
      <c r="F13" s="65"/>
      <c r="G13" s="66"/>
      <c r="H13" s="203"/>
      <c r="I13" s="375"/>
      <c r="J13" s="142"/>
      <c r="K13" s="207"/>
    </row>
    <row r="14" spans="1:10" s="207" customFormat="1" ht="28.5" customHeight="1">
      <c r="A14" s="52"/>
      <c r="B14" s="93" t="s">
        <v>176</v>
      </c>
      <c r="C14" s="42" t="s">
        <v>8</v>
      </c>
      <c r="D14" s="10">
        <v>900</v>
      </c>
      <c r="E14" s="10">
        <v>90095</v>
      </c>
      <c r="F14" s="10">
        <v>4210</v>
      </c>
      <c r="G14" s="29" t="s">
        <v>50</v>
      </c>
      <c r="H14" s="199">
        <v>3000</v>
      </c>
      <c r="I14" s="209">
        <v>1007.4</v>
      </c>
      <c r="J14" s="206">
        <f aca="true" t="shared" si="0" ref="J14:J19">I14/H14</f>
        <v>0.3358</v>
      </c>
    </row>
    <row r="15" spans="1:10" s="207" customFormat="1" ht="19.5" customHeight="1">
      <c r="A15" s="52"/>
      <c r="B15" s="93" t="s">
        <v>178</v>
      </c>
      <c r="C15" s="42" t="s">
        <v>8</v>
      </c>
      <c r="D15" s="10">
        <v>900</v>
      </c>
      <c r="E15" s="10">
        <v>90095</v>
      </c>
      <c r="F15" s="10">
        <v>4210</v>
      </c>
      <c r="G15" s="29" t="s">
        <v>50</v>
      </c>
      <c r="H15" s="199">
        <v>1064</v>
      </c>
      <c r="I15" s="376">
        <v>1064</v>
      </c>
      <c r="J15" s="206">
        <f t="shared" si="0"/>
        <v>1</v>
      </c>
    </row>
    <row r="16" spans="1:10" s="207" customFormat="1" ht="21.75" customHeight="1">
      <c r="A16" s="52"/>
      <c r="B16" s="93" t="s">
        <v>195</v>
      </c>
      <c r="C16" s="42" t="s">
        <v>8</v>
      </c>
      <c r="D16" s="10">
        <v>900</v>
      </c>
      <c r="E16" s="10">
        <v>90095</v>
      </c>
      <c r="F16" s="10">
        <v>4210</v>
      </c>
      <c r="G16" s="29" t="s">
        <v>50</v>
      </c>
      <c r="H16" s="199">
        <v>1000</v>
      </c>
      <c r="I16" s="209">
        <v>879.12</v>
      </c>
      <c r="J16" s="206">
        <f t="shared" si="0"/>
        <v>0.87912</v>
      </c>
    </row>
    <row r="17" spans="1:10" s="207" customFormat="1" ht="19.5" customHeight="1">
      <c r="A17" s="416"/>
      <c r="B17" s="417" t="s">
        <v>177</v>
      </c>
      <c r="C17" s="418" t="s">
        <v>8</v>
      </c>
      <c r="D17" s="428">
        <v>600</v>
      </c>
      <c r="E17" s="428">
        <v>60095</v>
      </c>
      <c r="F17" s="52">
        <v>4210</v>
      </c>
      <c r="G17" s="97" t="s">
        <v>50</v>
      </c>
      <c r="H17" s="204">
        <v>4500</v>
      </c>
      <c r="I17" s="376">
        <v>4333.29</v>
      </c>
      <c r="J17" s="206">
        <f t="shared" si="0"/>
        <v>0.9629533333333333</v>
      </c>
    </row>
    <row r="18" spans="1:10" s="207" customFormat="1" ht="21" customHeight="1">
      <c r="A18" s="416"/>
      <c r="B18" s="417"/>
      <c r="C18" s="418"/>
      <c r="D18" s="428"/>
      <c r="E18" s="428"/>
      <c r="F18" s="52">
        <v>4300</v>
      </c>
      <c r="G18" s="97" t="s">
        <v>50</v>
      </c>
      <c r="H18" s="204">
        <v>1500</v>
      </c>
      <c r="I18" s="376">
        <v>295.2</v>
      </c>
      <c r="J18" s="206">
        <f t="shared" si="0"/>
        <v>0.1968</v>
      </c>
    </row>
    <row r="19" spans="1:10" s="67" customFormat="1" ht="17.25" customHeight="1">
      <c r="A19" s="425" t="s">
        <v>41</v>
      </c>
      <c r="B19" s="426"/>
      <c r="C19" s="426"/>
      <c r="D19" s="426"/>
      <c r="E19" s="426"/>
      <c r="F19" s="426"/>
      <c r="G19" s="427"/>
      <c r="H19" s="203">
        <f>SUM(H14:H18)</f>
        <v>11064</v>
      </c>
      <c r="I19" s="203">
        <f>SUM(I14:I18)</f>
        <v>7579.009999999999</v>
      </c>
      <c r="J19" s="205">
        <f t="shared" si="0"/>
        <v>0.6850153651482285</v>
      </c>
    </row>
    <row r="20" spans="1:10" s="67" customFormat="1" ht="18" customHeight="1">
      <c r="A20" s="64">
        <v>4</v>
      </c>
      <c r="B20" s="43" t="s">
        <v>211</v>
      </c>
      <c r="C20" s="43"/>
      <c r="D20" s="65"/>
      <c r="E20" s="65"/>
      <c r="F20" s="65"/>
      <c r="G20" s="66"/>
      <c r="H20" s="203"/>
      <c r="I20" s="203"/>
      <c r="J20" s="143"/>
    </row>
    <row r="21" spans="1:10" s="207" customFormat="1" ht="39" customHeight="1">
      <c r="A21" s="52"/>
      <c r="B21" s="93" t="s">
        <v>186</v>
      </c>
      <c r="C21" s="42" t="s">
        <v>8</v>
      </c>
      <c r="D21" s="10">
        <v>900</v>
      </c>
      <c r="E21" s="10">
        <v>90095</v>
      </c>
      <c r="F21" s="10">
        <v>4210</v>
      </c>
      <c r="G21" s="29" t="s">
        <v>50</v>
      </c>
      <c r="H21" s="199">
        <v>3580</v>
      </c>
      <c r="I21" s="209">
        <v>3580</v>
      </c>
      <c r="J21" s="206">
        <f>I21/H21</f>
        <v>1</v>
      </c>
    </row>
    <row r="22" spans="1:10" s="207" customFormat="1" ht="44.25" customHeight="1">
      <c r="A22" s="52"/>
      <c r="B22" s="93" t="s">
        <v>187</v>
      </c>
      <c r="C22" s="42" t="s">
        <v>8</v>
      </c>
      <c r="D22" s="10">
        <v>921</v>
      </c>
      <c r="E22" s="10">
        <v>92105</v>
      </c>
      <c r="F22" s="10">
        <v>4210</v>
      </c>
      <c r="G22" s="29" t="s">
        <v>50</v>
      </c>
      <c r="H22" s="199">
        <v>11000</v>
      </c>
      <c r="I22" s="209">
        <v>11000</v>
      </c>
      <c r="J22" s="206">
        <f>I22/H22</f>
        <v>1</v>
      </c>
    </row>
    <row r="23" spans="1:10" s="1" customFormat="1" ht="23.25" customHeight="1" hidden="1">
      <c r="A23" s="52"/>
      <c r="B23" s="42"/>
      <c r="C23" s="42"/>
      <c r="D23" s="10"/>
      <c r="E23" s="10"/>
      <c r="F23" s="10"/>
      <c r="G23" s="29"/>
      <c r="H23" s="199"/>
      <c r="I23" s="264"/>
      <c r="J23" s="145" t="e">
        <f>I23/H23</f>
        <v>#DIV/0!</v>
      </c>
    </row>
    <row r="24" spans="1:10" s="67" customFormat="1" ht="19.5" customHeight="1">
      <c r="A24" s="425" t="s">
        <v>41</v>
      </c>
      <c r="B24" s="426"/>
      <c r="C24" s="426"/>
      <c r="D24" s="426"/>
      <c r="E24" s="426"/>
      <c r="F24" s="426"/>
      <c r="G24" s="427"/>
      <c r="H24" s="203">
        <f>SUM(H21:H23)</f>
        <v>14580</v>
      </c>
      <c r="I24" s="203">
        <f>SUM(I21:I23)</f>
        <v>14580</v>
      </c>
      <c r="J24" s="205">
        <f>I24/H24</f>
        <v>1</v>
      </c>
    </row>
    <row r="25" spans="1:10" s="67" customFormat="1" ht="18.75" customHeight="1">
      <c r="A25" s="64">
        <v>5</v>
      </c>
      <c r="B25" s="43" t="s">
        <v>45</v>
      </c>
      <c r="C25" s="43"/>
      <c r="D25" s="65"/>
      <c r="E25" s="65"/>
      <c r="F25" s="65"/>
      <c r="G25" s="66"/>
      <c r="H25" s="203"/>
      <c r="I25" s="203"/>
      <c r="J25" s="143"/>
    </row>
    <row r="26" spans="1:10" s="207" customFormat="1" ht="26.25" customHeight="1">
      <c r="A26" s="52"/>
      <c r="B26" s="93" t="s">
        <v>180</v>
      </c>
      <c r="C26" s="42" t="s">
        <v>8</v>
      </c>
      <c r="D26" s="10">
        <v>900</v>
      </c>
      <c r="E26" s="10">
        <v>90095</v>
      </c>
      <c r="F26" s="10">
        <v>4210</v>
      </c>
      <c r="G26" s="29" t="s">
        <v>50</v>
      </c>
      <c r="H26" s="199">
        <v>4500</v>
      </c>
      <c r="I26" s="209">
        <v>1937.58</v>
      </c>
      <c r="J26" s="206">
        <f>I26/H26</f>
        <v>0.4305733333333333</v>
      </c>
    </row>
    <row r="27" spans="1:10" s="207" customFormat="1" ht="25.5" customHeight="1">
      <c r="A27" s="52"/>
      <c r="B27" s="93" t="s">
        <v>179</v>
      </c>
      <c r="C27" s="42" t="s">
        <v>60</v>
      </c>
      <c r="D27" s="10">
        <v>801</v>
      </c>
      <c r="E27" s="10">
        <v>80101</v>
      </c>
      <c r="F27" s="10">
        <v>4300</v>
      </c>
      <c r="G27" s="29" t="s">
        <v>50</v>
      </c>
      <c r="H27" s="199">
        <v>3600</v>
      </c>
      <c r="I27" s="376">
        <v>3600</v>
      </c>
      <c r="J27" s="206">
        <f>I27/H27</f>
        <v>1</v>
      </c>
    </row>
    <row r="28" spans="1:10" s="207" customFormat="1" ht="21.75" customHeight="1">
      <c r="A28" s="52"/>
      <c r="B28" s="93" t="s">
        <v>209</v>
      </c>
      <c r="C28" s="42" t="s">
        <v>8</v>
      </c>
      <c r="D28" s="10">
        <v>900</v>
      </c>
      <c r="E28" s="10">
        <v>90095</v>
      </c>
      <c r="F28" s="10">
        <v>4300</v>
      </c>
      <c r="G28" s="29" t="s">
        <v>50</v>
      </c>
      <c r="H28" s="199">
        <v>14200</v>
      </c>
      <c r="I28" s="209">
        <v>1846.23</v>
      </c>
      <c r="J28" s="206">
        <f>I28/H28</f>
        <v>0.1300161971830986</v>
      </c>
    </row>
    <row r="29" spans="1:10" s="67" customFormat="1" ht="15.75" customHeight="1">
      <c r="A29" s="425" t="s">
        <v>41</v>
      </c>
      <c r="B29" s="426"/>
      <c r="C29" s="426"/>
      <c r="D29" s="426"/>
      <c r="E29" s="426"/>
      <c r="F29" s="426"/>
      <c r="G29" s="427"/>
      <c r="H29" s="203">
        <f>SUM(H26:H28)</f>
        <v>22300</v>
      </c>
      <c r="I29" s="203">
        <f>SUM(I26:I28)</f>
        <v>7383.8099999999995</v>
      </c>
      <c r="J29" s="205">
        <f>I29/H29</f>
        <v>0.3311125560538116</v>
      </c>
    </row>
    <row r="30" spans="1:10" s="67" customFormat="1" ht="19.5" customHeight="1">
      <c r="A30" s="64">
        <v>6</v>
      </c>
      <c r="B30" s="43" t="s">
        <v>44</v>
      </c>
      <c r="C30" s="43"/>
      <c r="D30" s="65"/>
      <c r="E30" s="65"/>
      <c r="F30" s="65"/>
      <c r="G30" s="66"/>
      <c r="H30" s="203"/>
      <c r="I30" s="203"/>
      <c r="J30" s="65"/>
    </row>
    <row r="31" spans="1:10" s="207" customFormat="1" ht="16.5" customHeight="1">
      <c r="A31" s="423"/>
      <c r="B31" s="476" t="s">
        <v>188</v>
      </c>
      <c r="C31" s="419" t="s">
        <v>8</v>
      </c>
      <c r="D31" s="430">
        <v>900</v>
      </c>
      <c r="E31" s="430">
        <v>90095</v>
      </c>
      <c r="F31" s="10">
        <v>4300</v>
      </c>
      <c r="G31" s="29" t="s">
        <v>50</v>
      </c>
      <c r="H31" s="199">
        <v>410</v>
      </c>
      <c r="I31" s="209">
        <v>405.9</v>
      </c>
      <c r="J31" s="206">
        <f aca="true" t="shared" si="1" ref="J31:J37">I31/H31</f>
        <v>0.99</v>
      </c>
    </row>
    <row r="32" spans="1:10" s="207" customFormat="1" ht="19.5" customHeight="1">
      <c r="A32" s="475"/>
      <c r="B32" s="477"/>
      <c r="C32" s="420"/>
      <c r="D32" s="431"/>
      <c r="E32" s="431"/>
      <c r="F32" s="10">
        <v>4210</v>
      </c>
      <c r="G32" s="29" t="s">
        <v>50</v>
      </c>
      <c r="H32" s="199">
        <v>4090</v>
      </c>
      <c r="I32" s="209">
        <v>3903.59</v>
      </c>
      <c r="J32" s="206">
        <f t="shared" si="1"/>
        <v>0.9544229828850856</v>
      </c>
    </row>
    <row r="33" spans="1:10" s="207" customFormat="1" ht="21.75" customHeight="1">
      <c r="A33" s="423"/>
      <c r="B33" s="476" t="s">
        <v>182</v>
      </c>
      <c r="C33" s="419" t="s">
        <v>8</v>
      </c>
      <c r="D33" s="430">
        <v>600</v>
      </c>
      <c r="E33" s="430">
        <v>60095</v>
      </c>
      <c r="F33" s="10">
        <v>4300</v>
      </c>
      <c r="G33" s="29" t="s">
        <v>50</v>
      </c>
      <c r="H33" s="199">
        <v>500</v>
      </c>
      <c r="I33" s="209">
        <v>473.55</v>
      </c>
      <c r="J33" s="206">
        <f t="shared" si="1"/>
        <v>0.9471</v>
      </c>
    </row>
    <row r="34" spans="1:10" s="207" customFormat="1" ht="22.5" customHeight="1">
      <c r="A34" s="475"/>
      <c r="B34" s="477"/>
      <c r="C34" s="420"/>
      <c r="D34" s="431"/>
      <c r="E34" s="431"/>
      <c r="F34" s="10">
        <v>4210</v>
      </c>
      <c r="G34" s="29" t="s">
        <v>50</v>
      </c>
      <c r="H34" s="199">
        <v>1500</v>
      </c>
      <c r="I34" s="209">
        <v>1500</v>
      </c>
      <c r="J34" s="206">
        <f t="shared" si="1"/>
        <v>1</v>
      </c>
    </row>
    <row r="35" spans="1:10" s="207" customFormat="1" ht="23.25" customHeight="1">
      <c r="A35" s="52"/>
      <c r="B35" s="93" t="s">
        <v>183</v>
      </c>
      <c r="C35" s="42" t="s">
        <v>8</v>
      </c>
      <c r="D35" s="10">
        <v>900</v>
      </c>
      <c r="E35" s="10">
        <v>90095</v>
      </c>
      <c r="F35" s="10">
        <v>4210</v>
      </c>
      <c r="G35" s="29" t="s">
        <v>50</v>
      </c>
      <c r="H35" s="199">
        <v>1884</v>
      </c>
      <c r="I35" s="209">
        <v>1884</v>
      </c>
      <c r="J35" s="206">
        <f t="shared" si="1"/>
        <v>1</v>
      </c>
    </row>
    <row r="36" spans="1:10" s="207" customFormat="1" ht="19.5" customHeight="1">
      <c r="A36" s="52"/>
      <c r="B36" s="93" t="s">
        <v>181</v>
      </c>
      <c r="C36" s="42" t="s">
        <v>8</v>
      </c>
      <c r="D36" s="10">
        <v>921</v>
      </c>
      <c r="E36" s="10">
        <v>92195</v>
      </c>
      <c r="F36" s="10">
        <v>4300</v>
      </c>
      <c r="G36" s="29" t="s">
        <v>50</v>
      </c>
      <c r="H36" s="199">
        <v>2500</v>
      </c>
      <c r="I36" s="209">
        <v>2497.95</v>
      </c>
      <c r="J36" s="206">
        <f t="shared" si="1"/>
        <v>0.99918</v>
      </c>
    </row>
    <row r="37" spans="1:10" s="67" customFormat="1" ht="12" customHeight="1">
      <c r="A37" s="425" t="s">
        <v>41</v>
      </c>
      <c r="B37" s="426"/>
      <c r="C37" s="426"/>
      <c r="D37" s="426"/>
      <c r="E37" s="426"/>
      <c r="F37" s="426"/>
      <c r="G37" s="427"/>
      <c r="H37" s="203">
        <f>SUM(H31:H36)</f>
        <v>10884</v>
      </c>
      <c r="I37" s="203">
        <f>SUM(I31:I36)</f>
        <v>10664.99</v>
      </c>
      <c r="J37" s="205">
        <f t="shared" si="1"/>
        <v>0.979877802278574</v>
      </c>
    </row>
    <row r="38" spans="1:10" s="67" customFormat="1" ht="15.75" customHeight="1">
      <c r="A38" s="64">
        <v>7</v>
      </c>
      <c r="B38" s="43" t="s">
        <v>43</v>
      </c>
      <c r="C38" s="43"/>
      <c r="D38" s="65"/>
      <c r="E38" s="65"/>
      <c r="F38" s="65"/>
      <c r="G38" s="66"/>
      <c r="H38" s="203"/>
      <c r="I38" s="263"/>
      <c r="J38" s="65"/>
    </row>
    <row r="39" spans="1:10" s="19" customFormat="1" ht="39.75" customHeight="1">
      <c r="A39" s="52"/>
      <c r="B39" s="42" t="s">
        <v>212</v>
      </c>
      <c r="C39" s="42" t="s">
        <v>210</v>
      </c>
      <c r="D39" s="10">
        <v>921</v>
      </c>
      <c r="E39" s="10">
        <v>92105</v>
      </c>
      <c r="F39" s="10">
        <v>4210</v>
      </c>
      <c r="G39" s="29" t="s">
        <v>50</v>
      </c>
      <c r="H39" s="199">
        <v>5500</v>
      </c>
      <c r="I39" s="209">
        <v>5466</v>
      </c>
      <c r="J39" s="210">
        <f>I39/H39</f>
        <v>0.9938181818181818</v>
      </c>
    </row>
    <row r="40" spans="1:10" s="19" customFormat="1" ht="39" customHeight="1">
      <c r="A40" s="52"/>
      <c r="B40" s="42" t="s">
        <v>189</v>
      </c>
      <c r="C40" s="42" t="s">
        <v>210</v>
      </c>
      <c r="D40" s="10">
        <v>921</v>
      </c>
      <c r="E40" s="10">
        <v>92105</v>
      </c>
      <c r="F40" s="10">
        <v>4210</v>
      </c>
      <c r="G40" s="29" t="s">
        <v>50</v>
      </c>
      <c r="H40" s="199">
        <v>7000</v>
      </c>
      <c r="I40" s="209">
        <v>7000</v>
      </c>
      <c r="J40" s="210">
        <f aca="true" t="shared" si="2" ref="J40:J50">I40/H40</f>
        <v>1</v>
      </c>
    </row>
    <row r="41" spans="1:10" s="19" customFormat="1" ht="39" customHeight="1">
      <c r="A41" s="52"/>
      <c r="B41" s="42" t="s">
        <v>191</v>
      </c>
      <c r="C41" s="42" t="s">
        <v>210</v>
      </c>
      <c r="D41" s="10">
        <v>921</v>
      </c>
      <c r="E41" s="10">
        <v>92105</v>
      </c>
      <c r="F41" s="10">
        <v>6060</v>
      </c>
      <c r="G41" s="29" t="s">
        <v>49</v>
      </c>
      <c r="H41" s="199">
        <v>6000</v>
      </c>
      <c r="I41" s="209">
        <v>6000</v>
      </c>
      <c r="J41" s="210">
        <f t="shared" si="2"/>
        <v>1</v>
      </c>
    </row>
    <row r="42" spans="1:10" s="207" customFormat="1" ht="39" customHeight="1">
      <c r="A42" s="52"/>
      <c r="B42" s="93" t="s">
        <v>190</v>
      </c>
      <c r="C42" s="42" t="s">
        <v>8</v>
      </c>
      <c r="D42" s="10">
        <v>900</v>
      </c>
      <c r="E42" s="10">
        <v>90095</v>
      </c>
      <c r="F42" s="10">
        <v>4210</v>
      </c>
      <c r="G42" s="29" t="s">
        <v>50</v>
      </c>
      <c r="H42" s="199">
        <v>2888</v>
      </c>
      <c r="I42" s="209">
        <v>2888</v>
      </c>
      <c r="J42" s="206">
        <f t="shared" si="2"/>
        <v>1</v>
      </c>
    </row>
    <row r="43" spans="1:10" s="67" customFormat="1" ht="15" customHeight="1">
      <c r="A43" s="425" t="s">
        <v>41</v>
      </c>
      <c r="B43" s="426"/>
      <c r="C43" s="426"/>
      <c r="D43" s="426"/>
      <c r="E43" s="426"/>
      <c r="F43" s="426"/>
      <c r="G43" s="427"/>
      <c r="H43" s="203">
        <f>SUM(H39:H42)</f>
        <v>21388</v>
      </c>
      <c r="I43" s="203">
        <f>SUM(I39:I42)</f>
        <v>21354</v>
      </c>
      <c r="J43" s="205">
        <f t="shared" si="2"/>
        <v>0.9984103235459136</v>
      </c>
    </row>
    <row r="44" spans="1:10" s="67" customFormat="1" ht="20.25" customHeight="1">
      <c r="A44" s="64">
        <v>8</v>
      </c>
      <c r="B44" s="43" t="s">
        <v>42</v>
      </c>
      <c r="C44" s="43"/>
      <c r="D44" s="65"/>
      <c r="E44" s="65"/>
      <c r="F44" s="65"/>
      <c r="G44" s="66"/>
      <c r="H44" s="203"/>
      <c r="I44" s="203"/>
      <c r="J44" s="65"/>
    </row>
    <row r="45" spans="1:10" s="207" customFormat="1" ht="20.25" customHeight="1">
      <c r="A45" s="52"/>
      <c r="B45" s="93" t="s">
        <v>192</v>
      </c>
      <c r="C45" s="42" t="s">
        <v>8</v>
      </c>
      <c r="D45" s="10">
        <v>900</v>
      </c>
      <c r="E45" s="10">
        <v>90095</v>
      </c>
      <c r="F45" s="10">
        <v>4210</v>
      </c>
      <c r="G45" s="29" t="s">
        <v>50</v>
      </c>
      <c r="H45" s="199">
        <v>3100</v>
      </c>
      <c r="I45" s="209">
        <v>3047.64</v>
      </c>
      <c r="J45" s="206">
        <f t="shared" si="2"/>
        <v>0.9831096774193548</v>
      </c>
    </row>
    <row r="46" spans="1:10" s="207" customFormat="1" ht="33.75" customHeight="1">
      <c r="A46" s="52"/>
      <c r="B46" s="93" t="s">
        <v>193</v>
      </c>
      <c r="C46" s="42" t="s">
        <v>8</v>
      </c>
      <c r="D46" s="10">
        <v>750</v>
      </c>
      <c r="E46" s="10">
        <v>75095</v>
      </c>
      <c r="F46" s="10">
        <v>4210</v>
      </c>
      <c r="G46" s="29" t="s">
        <v>50</v>
      </c>
      <c r="H46" s="199">
        <v>1132</v>
      </c>
      <c r="I46" s="209">
        <v>1132</v>
      </c>
      <c r="J46" s="206">
        <f t="shared" si="2"/>
        <v>1</v>
      </c>
    </row>
    <row r="47" spans="1:10" s="207" customFormat="1" ht="18" customHeight="1">
      <c r="A47" s="416"/>
      <c r="B47" s="417" t="s">
        <v>184</v>
      </c>
      <c r="C47" s="418" t="s">
        <v>8</v>
      </c>
      <c r="D47" s="428">
        <v>921</v>
      </c>
      <c r="E47" s="428">
        <v>92105</v>
      </c>
      <c r="F47" s="52">
        <v>4210</v>
      </c>
      <c r="G47" s="29" t="s">
        <v>50</v>
      </c>
      <c r="H47" s="204">
        <v>6100</v>
      </c>
      <c r="I47" s="376">
        <v>6100</v>
      </c>
      <c r="J47" s="206">
        <f t="shared" si="2"/>
        <v>1</v>
      </c>
    </row>
    <row r="48" spans="1:10" s="207" customFormat="1" ht="21.75" customHeight="1">
      <c r="A48" s="416"/>
      <c r="B48" s="417"/>
      <c r="C48" s="418"/>
      <c r="D48" s="428"/>
      <c r="E48" s="428"/>
      <c r="F48" s="52">
        <v>4300</v>
      </c>
      <c r="G48" s="29" t="s">
        <v>50</v>
      </c>
      <c r="H48" s="204">
        <v>1000</v>
      </c>
      <c r="I48" s="376">
        <v>896</v>
      </c>
      <c r="J48" s="206">
        <f t="shared" si="2"/>
        <v>0.896</v>
      </c>
    </row>
    <row r="49" spans="1:10" s="67" customFormat="1" ht="18.75" customHeight="1">
      <c r="A49" s="425" t="s">
        <v>41</v>
      </c>
      <c r="B49" s="426"/>
      <c r="C49" s="426"/>
      <c r="D49" s="426"/>
      <c r="E49" s="426"/>
      <c r="F49" s="426"/>
      <c r="G49" s="427"/>
      <c r="H49" s="203">
        <f>SUM(H45:H48)</f>
        <v>11332</v>
      </c>
      <c r="I49" s="203">
        <f>SUM(I45:I48)</f>
        <v>11175.64</v>
      </c>
      <c r="J49" s="205">
        <f t="shared" si="2"/>
        <v>0.9862019061066007</v>
      </c>
    </row>
    <row r="50" spans="1:10" s="27" customFormat="1" ht="21" customHeight="1">
      <c r="A50" s="421" t="s">
        <v>121</v>
      </c>
      <c r="B50" s="422"/>
      <c r="C50" s="53"/>
      <c r="D50" s="53"/>
      <c r="E50" s="53"/>
      <c r="F50" s="53"/>
      <c r="G50" s="41"/>
      <c r="H50" s="202">
        <f>SUM(H8,H12,H19,H24,H29,H37,H43,H49)</f>
        <v>135340</v>
      </c>
      <c r="I50" s="377">
        <f>SUM(I8,I12,I19,I24,I29,I37,I43,I49)</f>
        <v>98758.58</v>
      </c>
      <c r="J50" s="205">
        <f t="shared" si="2"/>
        <v>0.7297072558002069</v>
      </c>
    </row>
  </sheetData>
  <sheetProtection/>
  <mergeCells count="30">
    <mergeCell ref="A50:B50"/>
    <mergeCell ref="A24:G24"/>
    <mergeCell ref="A29:G29"/>
    <mergeCell ref="A37:G37"/>
    <mergeCell ref="A43:G43"/>
    <mergeCell ref="A33:A34"/>
    <mergeCell ref="B33:B34"/>
    <mergeCell ref="C33:C34"/>
    <mergeCell ref="A31:A32"/>
    <mergeCell ref="B31:B32"/>
    <mergeCell ref="C31:C32"/>
    <mergeCell ref="D31:D32"/>
    <mergeCell ref="E31:E32"/>
    <mergeCell ref="A49:G49"/>
    <mergeCell ref="E33:E34"/>
    <mergeCell ref="A47:A48"/>
    <mergeCell ref="B47:B48"/>
    <mergeCell ref="C47:C48"/>
    <mergeCell ref="D47:D48"/>
    <mergeCell ref="E47:E48"/>
    <mergeCell ref="D33:D34"/>
    <mergeCell ref="A1:H1"/>
    <mergeCell ref="A8:G8"/>
    <mergeCell ref="A12:G12"/>
    <mergeCell ref="A19:G19"/>
    <mergeCell ref="E17:E18"/>
    <mergeCell ref="A17:A18"/>
    <mergeCell ref="B17:B18"/>
    <mergeCell ref="C17:C18"/>
    <mergeCell ref="D17:D18"/>
  </mergeCells>
  <printOptions horizontalCentered="1"/>
  <pageMargins left="0" right="0" top="0.7874015748031497" bottom="0.984251968503937" header="0.9055118110236221" footer="0.9055118110236221"/>
  <pageSetup horizontalDpi="600" verticalDpi="600" orientation="landscape" paperSize="9" scale="95" r:id="rId1"/>
  <headerFooter alignWithMargins="0">
    <oddHeader>&amp;R&amp;9
Załącznik Nr  11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29">
      <selection activeCell="G150" sqref="G150"/>
    </sheetView>
  </sheetViews>
  <sheetFormatPr defaultColWidth="9.00390625" defaultRowHeight="12.75"/>
  <cols>
    <col min="1" max="1" width="3.625" style="25" customWidth="1"/>
    <col min="2" max="2" width="37.375" style="25" customWidth="1"/>
    <col min="3" max="3" width="9.00390625" style="25" customWidth="1"/>
    <col min="4" max="4" width="10.375" style="25" customWidth="1"/>
    <col min="5" max="5" width="4.375" style="25" customWidth="1"/>
    <col min="6" max="6" width="6.875" style="25" customWidth="1"/>
    <col min="7" max="7" width="21.125" style="25" customWidth="1"/>
    <col min="8" max="8" width="11.625" style="58" customWidth="1"/>
    <col min="9" max="9" width="11.25390625" style="58" customWidth="1"/>
    <col min="10" max="10" width="11.375" style="58" customWidth="1"/>
    <col min="11" max="11" width="8.25390625" style="25" customWidth="1"/>
    <col min="12" max="16384" width="9.125" style="25" customWidth="1"/>
  </cols>
  <sheetData>
    <row r="1" spans="8:10" s="26" customFormat="1" ht="12" hidden="1">
      <c r="H1" s="57"/>
      <c r="I1" s="57"/>
      <c r="J1" s="57"/>
    </row>
    <row r="2" spans="8:10" s="26" customFormat="1" ht="12" hidden="1">
      <c r="H2" s="57"/>
      <c r="I2" s="57"/>
      <c r="J2" s="57"/>
    </row>
    <row r="3" spans="8:10" s="26" customFormat="1" ht="12.75">
      <c r="H3" s="57"/>
      <c r="I3" s="211" t="s">
        <v>271</v>
      </c>
      <c r="J3" s="57"/>
    </row>
    <row r="4" spans="8:10" s="26" customFormat="1" ht="12">
      <c r="H4" s="57"/>
      <c r="I4" s="57"/>
      <c r="J4" s="57"/>
    </row>
    <row r="5" spans="1:10" s="62" customFormat="1" ht="25.5" customHeight="1">
      <c r="A5" s="480" t="s">
        <v>166</v>
      </c>
      <c r="B5" s="480"/>
      <c r="C5" s="480"/>
      <c r="D5" s="480"/>
      <c r="E5" s="480"/>
      <c r="F5" s="480"/>
      <c r="G5" s="480"/>
      <c r="H5" s="480"/>
      <c r="I5" s="480"/>
      <c r="J5" s="138"/>
    </row>
    <row r="6" ht="18.75" customHeight="1"/>
    <row r="7" spans="1:11" ht="48" customHeight="1">
      <c r="A7" s="483" t="s">
        <v>7</v>
      </c>
      <c r="B7" s="483" t="s">
        <v>10</v>
      </c>
      <c r="C7" s="483" t="s">
        <v>11</v>
      </c>
      <c r="D7" s="483" t="s">
        <v>112</v>
      </c>
      <c r="E7" s="483" t="s">
        <v>68</v>
      </c>
      <c r="F7" s="483" t="s">
        <v>69</v>
      </c>
      <c r="G7" s="492" t="s">
        <v>12</v>
      </c>
      <c r="H7" s="493"/>
      <c r="I7" s="481" t="s">
        <v>270</v>
      </c>
      <c r="J7" s="481" t="s">
        <v>264</v>
      </c>
      <c r="K7" s="490" t="s">
        <v>262</v>
      </c>
    </row>
    <row r="8" spans="1:11" ht="28.5" customHeight="1">
      <c r="A8" s="484"/>
      <c r="B8" s="484"/>
      <c r="C8" s="484"/>
      <c r="D8" s="484"/>
      <c r="E8" s="484"/>
      <c r="F8" s="484"/>
      <c r="G8" s="44" t="s">
        <v>13</v>
      </c>
      <c r="H8" s="59" t="s">
        <v>14</v>
      </c>
      <c r="I8" s="482"/>
      <c r="J8" s="482"/>
      <c r="K8" s="491"/>
    </row>
    <row r="9" spans="1:11" s="86" customFormat="1" ht="18" customHeight="1">
      <c r="A9" s="87">
        <v>1</v>
      </c>
      <c r="B9" s="87">
        <v>2</v>
      </c>
      <c r="C9" s="87">
        <v>3</v>
      </c>
      <c r="D9" s="88">
        <v>4</v>
      </c>
      <c r="E9" s="87">
        <v>5</v>
      </c>
      <c r="F9" s="88">
        <v>6</v>
      </c>
      <c r="G9" s="87">
        <v>7</v>
      </c>
      <c r="H9" s="90">
        <v>8</v>
      </c>
      <c r="I9" s="90">
        <v>9</v>
      </c>
      <c r="J9" s="150">
        <v>10</v>
      </c>
      <c r="K9" s="151">
        <v>11</v>
      </c>
    </row>
    <row r="10" spans="1:11" s="342" customFormat="1" ht="36" customHeight="1">
      <c r="A10" s="45" t="s">
        <v>73</v>
      </c>
      <c r="B10" s="69" t="s">
        <v>34</v>
      </c>
      <c r="C10" s="68" t="s">
        <v>51</v>
      </c>
      <c r="D10" s="69" t="s">
        <v>8</v>
      </c>
      <c r="E10" s="91">
        <v>10</v>
      </c>
      <c r="F10" s="92">
        <v>1010</v>
      </c>
      <c r="G10" s="45" t="s">
        <v>15</v>
      </c>
      <c r="H10" s="89">
        <f>SUM(H11,H17)</f>
        <v>3143991</v>
      </c>
      <c r="I10" s="89">
        <f>SUM(I11,I17)</f>
        <v>0</v>
      </c>
      <c r="J10" s="147">
        <v>0</v>
      </c>
      <c r="K10" s="152">
        <v>0</v>
      </c>
    </row>
    <row r="11" spans="1:11" s="342" customFormat="1" ht="12" customHeight="1">
      <c r="A11" s="46"/>
      <c r="B11" s="70" t="s">
        <v>32</v>
      </c>
      <c r="C11" s="343"/>
      <c r="D11" s="343"/>
      <c r="E11" s="343"/>
      <c r="F11" s="343"/>
      <c r="G11" s="46" t="s">
        <v>164</v>
      </c>
      <c r="H11" s="60">
        <f>SUM(H12:H14)</f>
        <v>0</v>
      </c>
      <c r="I11" s="60">
        <f>SUM(I12:I14)</f>
        <v>0</v>
      </c>
      <c r="J11" s="148">
        <v>0</v>
      </c>
      <c r="K11" s="152">
        <v>0</v>
      </c>
    </row>
    <row r="12" spans="1:11" s="342" customFormat="1" ht="11.25" customHeight="1">
      <c r="A12" s="46"/>
      <c r="B12" s="70" t="s">
        <v>52</v>
      </c>
      <c r="C12" s="343"/>
      <c r="D12" s="343"/>
      <c r="E12" s="343"/>
      <c r="F12" s="343"/>
      <c r="G12" s="47" t="s">
        <v>16</v>
      </c>
      <c r="H12" s="60"/>
      <c r="I12" s="60"/>
      <c r="J12" s="148"/>
      <c r="K12" s="152"/>
    </row>
    <row r="13" spans="1:11" s="342" customFormat="1" ht="11.25" customHeight="1">
      <c r="A13" s="46"/>
      <c r="B13" s="496" t="s">
        <v>53</v>
      </c>
      <c r="C13" s="343"/>
      <c r="D13" s="343"/>
      <c r="E13" s="343"/>
      <c r="F13" s="343"/>
      <c r="G13" s="47" t="s">
        <v>17</v>
      </c>
      <c r="H13" s="60"/>
      <c r="I13" s="60"/>
      <c r="J13" s="148"/>
      <c r="K13" s="152"/>
    </row>
    <row r="14" spans="1:11" s="342" customFormat="1" ht="24">
      <c r="A14" s="46"/>
      <c r="B14" s="495"/>
      <c r="C14" s="343"/>
      <c r="D14" s="343"/>
      <c r="E14" s="343"/>
      <c r="F14" s="343"/>
      <c r="G14" s="48" t="s">
        <v>18</v>
      </c>
      <c r="H14" s="60"/>
      <c r="I14" s="60"/>
      <c r="J14" s="148"/>
      <c r="K14" s="152"/>
    </row>
    <row r="15" spans="1:11" s="342" customFormat="1" ht="7.5" customHeight="1">
      <c r="A15" s="46"/>
      <c r="B15" s="495"/>
      <c r="C15" s="343"/>
      <c r="D15" s="343"/>
      <c r="E15" s="343"/>
      <c r="F15" s="343"/>
      <c r="G15" s="349"/>
      <c r="H15" s="345"/>
      <c r="I15" s="345"/>
      <c r="J15" s="346"/>
      <c r="K15" s="341"/>
    </row>
    <row r="16" spans="1:11" s="342" customFormat="1" ht="9" customHeight="1">
      <c r="A16" s="46"/>
      <c r="B16" s="495"/>
      <c r="C16" s="343"/>
      <c r="D16" s="343"/>
      <c r="E16" s="343"/>
      <c r="F16" s="343"/>
      <c r="G16" s="349"/>
      <c r="H16" s="345"/>
      <c r="I16" s="345"/>
      <c r="J16" s="346"/>
      <c r="K16" s="341"/>
    </row>
    <row r="17" spans="1:11" s="342" customFormat="1" ht="12.75">
      <c r="A17" s="46"/>
      <c r="B17" s="495"/>
      <c r="C17" s="343"/>
      <c r="D17" s="343"/>
      <c r="E17" s="343"/>
      <c r="F17" s="343"/>
      <c r="G17" s="46" t="s">
        <v>163</v>
      </c>
      <c r="H17" s="60">
        <f>SUM(H18:H20)</f>
        <v>3143991</v>
      </c>
      <c r="I17" s="60">
        <f>SUM(I18:I20)</f>
        <v>0</v>
      </c>
      <c r="J17" s="148">
        <v>0</v>
      </c>
      <c r="K17" s="152">
        <v>0</v>
      </c>
    </row>
    <row r="18" spans="1:11" s="342" customFormat="1" ht="12.75">
      <c r="A18" s="46"/>
      <c r="B18" s="495"/>
      <c r="C18" s="343"/>
      <c r="D18" s="343"/>
      <c r="E18" s="343"/>
      <c r="F18" s="343"/>
      <c r="G18" s="47" t="s">
        <v>16</v>
      </c>
      <c r="H18" s="60">
        <v>1264083</v>
      </c>
      <c r="I18" s="345"/>
      <c r="J18" s="346"/>
      <c r="K18" s="341"/>
    </row>
    <row r="19" spans="1:11" s="342" customFormat="1" ht="12.75">
      <c r="A19" s="46"/>
      <c r="B19" s="495"/>
      <c r="C19" s="343"/>
      <c r="D19" s="343"/>
      <c r="E19" s="343"/>
      <c r="F19" s="343"/>
      <c r="G19" s="47" t="s">
        <v>17</v>
      </c>
      <c r="H19" s="345"/>
      <c r="I19" s="345"/>
      <c r="J19" s="346"/>
      <c r="K19" s="341"/>
    </row>
    <row r="20" spans="1:11" s="342" customFormat="1" ht="24">
      <c r="A20" s="46"/>
      <c r="B20" s="495"/>
      <c r="C20" s="343"/>
      <c r="D20" s="343"/>
      <c r="E20" s="343"/>
      <c r="F20" s="343"/>
      <c r="G20" s="48" t="s">
        <v>18</v>
      </c>
      <c r="H20" s="60">
        <v>1879908</v>
      </c>
      <c r="I20" s="345"/>
      <c r="J20" s="346"/>
      <c r="K20" s="341"/>
    </row>
    <row r="21" spans="1:11" s="342" customFormat="1" ht="48">
      <c r="A21" s="46"/>
      <c r="B21" s="495"/>
      <c r="C21" s="343"/>
      <c r="D21" s="343"/>
      <c r="E21" s="343"/>
      <c r="F21" s="343"/>
      <c r="G21" s="84" t="s">
        <v>162</v>
      </c>
      <c r="H21" s="60"/>
      <c r="I21" s="345"/>
      <c r="J21" s="346"/>
      <c r="K21" s="341"/>
    </row>
    <row r="22" spans="1:11" s="342" customFormat="1" ht="51" customHeight="1">
      <c r="A22" s="46"/>
      <c r="B22" s="497"/>
      <c r="C22" s="343"/>
      <c r="D22" s="343"/>
      <c r="E22" s="343"/>
      <c r="F22" s="343"/>
      <c r="G22" s="343"/>
      <c r="H22" s="345"/>
      <c r="I22" s="345"/>
      <c r="J22" s="346"/>
      <c r="K22" s="350"/>
    </row>
    <row r="23" spans="1:11" s="342" customFormat="1" ht="44.25" customHeight="1" hidden="1">
      <c r="A23" s="334">
        <v>2</v>
      </c>
      <c r="B23" s="335" t="s">
        <v>34</v>
      </c>
      <c r="C23" s="336" t="s">
        <v>201</v>
      </c>
      <c r="D23" s="335" t="s">
        <v>31</v>
      </c>
      <c r="E23" s="353">
        <v>10</v>
      </c>
      <c r="F23" s="354">
        <v>1041</v>
      </c>
      <c r="G23" s="334" t="s">
        <v>15</v>
      </c>
      <c r="H23" s="339">
        <f>SUM(H24,H30)</f>
        <v>0</v>
      </c>
      <c r="I23" s="339">
        <f>SUM(I24,I30)</f>
        <v>0</v>
      </c>
      <c r="J23" s="352"/>
      <c r="K23" s="343"/>
    </row>
    <row r="24" spans="1:11" s="342" customFormat="1" ht="13.5" customHeight="1" hidden="1">
      <c r="A24" s="343"/>
      <c r="B24" s="344" t="s">
        <v>32</v>
      </c>
      <c r="C24" s="355"/>
      <c r="D24" s="344"/>
      <c r="E24" s="355"/>
      <c r="F24" s="355"/>
      <c r="G24" s="343" t="s">
        <v>164</v>
      </c>
      <c r="H24" s="345">
        <f>SUM(H25:H27)</f>
        <v>0</v>
      </c>
      <c r="I24" s="345">
        <f>SUM(I25:I27)</f>
        <v>0</v>
      </c>
      <c r="J24" s="352"/>
      <c r="K24" s="343"/>
    </row>
    <row r="25" spans="1:11" s="342" customFormat="1" ht="15" customHeight="1" hidden="1">
      <c r="A25" s="343"/>
      <c r="B25" s="344" t="s">
        <v>33</v>
      </c>
      <c r="C25" s="355"/>
      <c r="D25" s="344"/>
      <c r="E25" s="355"/>
      <c r="F25" s="355"/>
      <c r="G25" s="347" t="s">
        <v>16</v>
      </c>
      <c r="H25" s="345"/>
      <c r="I25" s="345"/>
      <c r="J25" s="352"/>
      <c r="K25" s="343"/>
    </row>
    <row r="26" spans="1:11" s="342" customFormat="1" ht="12.75" customHeight="1" hidden="1">
      <c r="A26" s="343"/>
      <c r="B26" s="487" t="s">
        <v>223</v>
      </c>
      <c r="C26" s="355"/>
      <c r="D26" s="344"/>
      <c r="E26" s="355"/>
      <c r="F26" s="355"/>
      <c r="G26" s="347" t="s">
        <v>17</v>
      </c>
      <c r="H26" s="345"/>
      <c r="I26" s="345"/>
      <c r="J26" s="352"/>
      <c r="K26" s="343"/>
    </row>
    <row r="27" spans="1:11" s="342" customFormat="1" ht="24" hidden="1">
      <c r="A27" s="343"/>
      <c r="B27" s="498"/>
      <c r="C27" s="343"/>
      <c r="D27" s="356"/>
      <c r="E27" s="357"/>
      <c r="F27" s="343"/>
      <c r="G27" s="358" t="s">
        <v>18</v>
      </c>
      <c r="H27" s="345"/>
      <c r="I27" s="345"/>
      <c r="J27" s="352"/>
      <c r="K27" s="343"/>
    </row>
    <row r="28" spans="1:11" s="342" customFormat="1" ht="3" customHeight="1" hidden="1">
      <c r="A28" s="343"/>
      <c r="B28" s="488"/>
      <c r="C28" s="343"/>
      <c r="D28" s="343"/>
      <c r="E28" s="343"/>
      <c r="F28" s="343"/>
      <c r="G28" s="349"/>
      <c r="H28" s="345"/>
      <c r="I28" s="345"/>
      <c r="J28" s="352"/>
      <c r="K28" s="343"/>
    </row>
    <row r="29" spans="1:11" s="342" customFormat="1" ht="1.5" customHeight="1" hidden="1">
      <c r="A29" s="343"/>
      <c r="B29" s="488"/>
      <c r="C29" s="343"/>
      <c r="D29" s="343"/>
      <c r="E29" s="343"/>
      <c r="F29" s="343"/>
      <c r="G29" s="349"/>
      <c r="H29" s="345"/>
      <c r="I29" s="345"/>
      <c r="J29" s="352"/>
      <c r="K29" s="343"/>
    </row>
    <row r="30" spans="1:11" s="342" customFormat="1" ht="12.75" hidden="1">
      <c r="A30" s="343"/>
      <c r="B30" s="488"/>
      <c r="C30" s="343"/>
      <c r="D30" s="343"/>
      <c r="E30" s="343"/>
      <c r="F30" s="343"/>
      <c r="G30" s="343" t="s">
        <v>163</v>
      </c>
      <c r="H30" s="345">
        <f>SUM(H31:H33)</f>
        <v>0</v>
      </c>
      <c r="I30" s="345">
        <f>SUM(I31:I33)</f>
        <v>0</v>
      </c>
      <c r="J30" s="352"/>
      <c r="K30" s="343"/>
    </row>
    <row r="31" spans="1:11" s="342" customFormat="1" ht="12.75" hidden="1">
      <c r="A31" s="343"/>
      <c r="B31" s="488"/>
      <c r="C31" s="343"/>
      <c r="D31" s="343"/>
      <c r="E31" s="343"/>
      <c r="F31" s="343"/>
      <c r="G31" s="347" t="s">
        <v>16</v>
      </c>
      <c r="H31" s="345"/>
      <c r="I31" s="345"/>
      <c r="J31" s="352"/>
      <c r="K31" s="343"/>
    </row>
    <row r="32" spans="1:11" s="342" customFormat="1" ht="12.75" hidden="1">
      <c r="A32" s="343"/>
      <c r="B32" s="488"/>
      <c r="C32" s="343"/>
      <c r="D32" s="343"/>
      <c r="E32" s="343"/>
      <c r="F32" s="343"/>
      <c r="G32" s="347" t="s">
        <v>17</v>
      </c>
      <c r="H32" s="345"/>
      <c r="I32" s="345"/>
      <c r="J32" s="352"/>
      <c r="K32" s="343"/>
    </row>
    <row r="33" spans="1:11" s="342" customFormat="1" ht="24" hidden="1">
      <c r="A33" s="343"/>
      <c r="B33" s="488"/>
      <c r="C33" s="343"/>
      <c r="D33" s="343"/>
      <c r="E33" s="343"/>
      <c r="F33" s="343"/>
      <c r="G33" s="348" t="s">
        <v>18</v>
      </c>
      <c r="H33" s="345"/>
      <c r="I33" s="345"/>
      <c r="J33" s="352"/>
      <c r="K33" s="343"/>
    </row>
    <row r="34" spans="1:11" s="342" customFormat="1" ht="48" hidden="1">
      <c r="A34" s="343"/>
      <c r="B34" s="488"/>
      <c r="C34" s="343"/>
      <c r="D34" s="343"/>
      <c r="E34" s="343"/>
      <c r="F34" s="343"/>
      <c r="G34" s="349" t="s">
        <v>162</v>
      </c>
      <c r="H34" s="345"/>
      <c r="I34" s="345"/>
      <c r="J34" s="352"/>
      <c r="K34" s="350"/>
    </row>
    <row r="35" spans="1:11" s="342" customFormat="1" ht="22.5" customHeight="1" hidden="1">
      <c r="A35" s="334">
        <v>2</v>
      </c>
      <c r="B35" s="359" t="s">
        <v>171</v>
      </c>
      <c r="C35" s="334" t="s">
        <v>205</v>
      </c>
      <c r="D35" s="478" t="s">
        <v>8</v>
      </c>
      <c r="E35" s="337">
        <v>10</v>
      </c>
      <c r="F35" s="338">
        <v>1041</v>
      </c>
      <c r="G35" s="334" t="s">
        <v>15</v>
      </c>
      <c r="H35" s="339">
        <f>SUM(H36,H42)</f>
        <v>0</v>
      </c>
      <c r="I35" s="339">
        <f>SUM(I36,I42)</f>
        <v>0</v>
      </c>
      <c r="J35" s="340">
        <v>0</v>
      </c>
      <c r="K35" s="341" t="e">
        <f>J35/I35</f>
        <v>#DIV/0!</v>
      </c>
    </row>
    <row r="36" spans="1:11" s="342" customFormat="1" ht="12.75" hidden="1">
      <c r="A36" s="343"/>
      <c r="B36" s="360" t="s">
        <v>239</v>
      </c>
      <c r="C36" s="343"/>
      <c r="D36" s="479"/>
      <c r="E36" s="343"/>
      <c r="F36" s="343"/>
      <c r="G36" s="343" t="s">
        <v>164</v>
      </c>
      <c r="H36" s="345">
        <f>SUM(H37:H39)</f>
        <v>0</v>
      </c>
      <c r="I36" s="345">
        <f>SUM(I37:I39)</f>
        <v>0</v>
      </c>
      <c r="J36" s="346">
        <v>0</v>
      </c>
      <c r="K36" s="341" t="e">
        <f aca="true" t="shared" si="0" ref="K36:K41">J36/I36</f>
        <v>#DIV/0!</v>
      </c>
    </row>
    <row r="37" spans="1:11" s="342" customFormat="1" ht="25.5" hidden="1">
      <c r="A37" s="343"/>
      <c r="B37" s="360" t="s">
        <v>238</v>
      </c>
      <c r="C37" s="343"/>
      <c r="D37" s="479"/>
      <c r="E37" s="343"/>
      <c r="F37" s="343"/>
      <c r="G37" s="347" t="s">
        <v>16</v>
      </c>
      <c r="H37" s="345">
        <v>0</v>
      </c>
      <c r="I37" s="345">
        <v>0</v>
      </c>
      <c r="J37" s="346">
        <v>0</v>
      </c>
      <c r="K37" s="341" t="e">
        <f t="shared" si="0"/>
        <v>#DIV/0!</v>
      </c>
    </row>
    <row r="38" spans="1:11" s="342" customFormat="1" ht="25.5" hidden="1">
      <c r="A38" s="357"/>
      <c r="B38" s="361" t="s">
        <v>224</v>
      </c>
      <c r="C38" s="362"/>
      <c r="D38" s="479"/>
      <c r="E38" s="343"/>
      <c r="F38" s="343"/>
      <c r="G38" s="347" t="s">
        <v>17</v>
      </c>
      <c r="H38" s="345"/>
      <c r="I38" s="345"/>
      <c r="J38" s="346"/>
      <c r="K38" s="341"/>
    </row>
    <row r="39" spans="1:11" s="342" customFormat="1" ht="24" hidden="1">
      <c r="A39" s="343"/>
      <c r="C39" s="357"/>
      <c r="D39" s="343"/>
      <c r="E39" s="343"/>
      <c r="F39" s="343"/>
      <c r="G39" s="348" t="s">
        <v>18</v>
      </c>
      <c r="H39" s="345">
        <v>0</v>
      </c>
      <c r="I39" s="345">
        <v>0</v>
      </c>
      <c r="J39" s="346">
        <v>0</v>
      </c>
      <c r="K39" s="341" t="e">
        <f t="shared" si="0"/>
        <v>#DIV/0!</v>
      </c>
    </row>
    <row r="40" spans="1:11" s="342" customFormat="1" ht="2.25" customHeight="1" hidden="1">
      <c r="A40" s="343"/>
      <c r="C40" s="343"/>
      <c r="D40" s="343"/>
      <c r="E40" s="343"/>
      <c r="F40" s="343"/>
      <c r="G40" s="349"/>
      <c r="H40" s="345"/>
      <c r="I40" s="345"/>
      <c r="J40" s="346"/>
      <c r="K40" s="341" t="e">
        <f t="shared" si="0"/>
        <v>#DIV/0!</v>
      </c>
    </row>
    <row r="41" spans="1:11" s="342" customFormat="1" ht="1.5" customHeight="1" hidden="1">
      <c r="A41" s="343"/>
      <c r="C41" s="343"/>
      <c r="D41" s="343"/>
      <c r="E41" s="343"/>
      <c r="F41" s="343"/>
      <c r="G41" s="349"/>
      <c r="H41" s="345"/>
      <c r="I41" s="345"/>
      <c r="J41" s="346"/>
      <c r="K41" s="341" t="e">
        <f t="shared" si="0"/>
        <v>#DIV/0!</v>
      </c>
    </row>
    <row r="42" spans="1:11" s="342" customFormat="1" ht="11.25" customHeight="1" hidden="1">
      <c r="A42" s="343"/>
      <c r="B42" s="343"/>
      <c r="C42" s="343"/>
      <c r="D42" s="343"/>
      <c r="E42" s="343"/>
      <c r="F42" s="343"/>
      <c r="G42" s="343" t="s">
        <v>163</v>
      </c>
      <c r="H42" s="345">
        <f>SUM(H43:H45)</f>
        <v>0</v>
      </c>
      <c r="I42" s="345">
        <f>SUM(I43:I45)</f>
        <v>0</v>
      </c>
      <c r="J42" s="346">
        <v>0</v>
      </c>
      <c r="K42" s="341">
        <v>0</v>
      </c>
    </row>
    <row r="43" spans="1:11" s="342" customFormat="1" ht="12.75" hidden="1">
      <c r="A43" s="343"/>
      <c r="B43" s="343"/>
      <c r="C43" s="343"/>
      <c r="D43" s="343"/>
      <c r="E43" s="343"/>
      <c r="F43" s="343"/>
      <c r="G43" s="347" t="s">
        <v>16</v>
      </c>
      <c r="H43" s="345">
        <v>0</v>
      </c>
      <c r="I43" s="345">
        <v>0</v>
      </c>
      <c r="J43" s="346">
        <v>0</v>
      </c>
      <c r="K43" s="341">
        <v>0</v>
      </c>
    </row>
    <row r="44" spans="1:11" s="342" customFormat="1" ht="12" customHeight="1" hidden="1">
      <c r="A44" s="343"/>
      <c r="B44" s="343"/>
      <c r="C44" s="343"/>
      <c r="D44" s="343"/>
      <c r="E44" s="343"/>
      <c r="F44" s="343"/>
      <c r="G44" s="347" t="s">
        <v>17</v>
      </c>
      <c r="H44" s="345"/>
      <c r="I44" s="345"/>
      <c r="J44" s="346"/>
      <c r="K44" s="341"/>
    </row>
    <row r="45" spans="1:11" s="342" customFormat="1" ht="21.75" customHeight="1" hidden="1">
      <c r="A45" s="343"/>
      <c r="B45" s="343"/>
      <c r="C45" s="343"/>
      <c r="D45" s="343"/>
      <c r="E45" s="343"/>
      <c r="F45" s="343"/>
      <c r="G45" s="348" t="s">
        <v>18</v>
      </c>
      <c r="H45" s="345">
        <v>0</v>
      </c>
      <c r="I45" s="345">
        <v>0</v>
      </c>
      <c r="J45" s="346">
        <v>0</v>
      </c>
      <c r="K45" s="341">
        <v>0</v>
      </c>
    </row>
    <row r="46" spans="1:11" s="342" customFormat="1" ht="34.5" customHeight="1" hidden="1">
      <c r="A46" s="343"/>
      <c r="B46" s="343"/>
      <c r="C46" s="350"/>
      <c r="D46" s="343"/>
      <c r="E46" s="343"/>
      <c r="F46" s="343"/>
      <c r="G46" s="349" t="s">
        <v>162</v>
      </c>
      <c r="H46" s="345"/>
      <c r="I46" s="345"/>
      <c r="J46" s="363"/>
      <c r="K46" s="364"/>
    </row>
    <row r="47" spans="1:11" s="342" customFormat="1" ht="38.25" customHeight="1">
      <c r="A47" s="45">
        <v>2</v>
      </c>
      <c r="B47" s="50" t="s">
        <v>35</v>
      </c>
      <c r="C47" s="45" t="s">
        <v>167</v>
      </c>
      <c r="D47" s="50" t="s">
        <v>8</v>
      </c>
      <c r="E47" s="45">
        <v>720</v>
      </c>
      <c r="F47" s="45">
        <v>72095</v>
      </c>
      <c r="G47" s="45" t="s">
        <v>15</v>
      </c>
      <c r="H47" s="89">
        <f>SUM(H48,H54)</f>
        <v>85000</v>
      </c>
      <c r="I47" s="89">
        <f>SUM(I48,I54)</f>
        <v>19900</v>
      </c>
      <c r="J47" s="147">
        <v>0</v>
      </c>
      <c r="K47" s="152">
        <f>J47/I47</f>
        <v>0</v>
      </c>
    </row>
    <row r="48" spans="1:11" s="342" customFormat="1" ht="42.75" customHeight="1">
      <c r="A48" s="343"/>
      <c r="B48" s="51" t="s">
        <v>202</v>
      </c>
      <c r="C48" s="343"/>
      <c r="D48" s="360"/>
      <c r="E48" s="343"/>
      <c r="F48" s="343"/>
      <c r="G48" s="46" t="s">
        <v>164</v>
      </c>
      <c r="H48" s="60">
        <f>SUM(H49:H51)</f>
        <v>0</v>
      </c>
      <c r="I48" s="60">
        <f>SUM(I49:I51)</f>
        <v>0</v>
      </c>
      <c r="J48" s="148">
        <v>0</v>
      </c>
      <c r="K48" s="152">
        <v>0</v>
      </c>
    </row>
    <row r="49" spans="1:11" s="342" customFormat="1" ht="25.5">
      <c r="A49" s="343"/>
      <c r="B49" s="51" t="s">
        <v>203</v>
      </c>
      <c r="C49" s="343"/>
      <c r="D49" s="360"/>
      <c r="E49" s="343"/>
      <c r="F49" s="343"/>
      <c r="G49" s="118" t="s">
        <v>16</v>
      </c>
      <c r="H49" s="345"/>
      <c r="I49" s="345"/>
      <c r="J49" s="148"/>
      <c r="K49" s="341"/>
    </row>
    <row r="50" spans="1:11" s="342" customFormat="1" ht="43.5" customHeight="1">
      <c r="A50" s="343"/>
      <c r="B50" s="51" t="s">
        <v>237</v>
      </c>
      <c r="C50" s="343"/>
      <c r="D50" s="360"/>
      <c r="E50" s="343"/>
      <c r="F50" s="343"/>
      <c r="G50" s="119" t="s">
        <v>17</v>
      </c>
      <c r="H50" s="345"/>
      <c r="I50" s="345"/>
      <c r="J50" s="148"/>
      <c r="K50" s="341"/>
    </row>
    <row r="51" spans="1:11" s="342" customFormat="1" ht="23.25" customHeight="1">
      <c r="A51" s="357"/>
      <c r="B51" s="357"/>
      <c r="C51" s="357"/>
      <c r="D51" s="357"/>
      <c r="E51" s="357"/>
      <c r="F51" s="357"/>
      <c r="G51" s="119" t="s">
        <v>18</v>
      </c>
      <c r="H51" s="345"/>
      <c r="I51" s="345"/>
      <c r="J51" s="148"/>
      <c r="K51" s="341"/>
    </row>
    <row r="52" spans="1:11" s="342" customFormat="1" ht="3" customHeight="1">
      <c r="A52" s="343"/>
      <c r="C52" s="343"/>
      <c r="D52" s="343"/>
      <c r="E52" s="343"/>
      <c r="F52" s="343"/>
      <c r="G52" s="51"/>
      <c r="H52" s="345"/>
      <c r="I52" s="345"/>
      <c r="J52" s="148"/>
      <c r="K52" s="341" t="e">
        <f>J52/I52</f>
        <v>#DIV/0!</v>
      </c>
    </row>
    <row r="53" spans="1:11" s="342" customFormat="1" ht="2.25" customHeight="1">
      <c r="A53" s="343"/>
      <c r="C53" s="343"/>
      <c r="D53" s="343"/>
      <c r="E53" s="343"/>
      <c r="F53" s="343"/>
      <c r="G53" s="51"/>
      <c r="H53" s="345"/>
      <c r="I53" s="345"/>
      <c r="J53" s="148"/>
      <c r="K53" s="341" t="e">
        <f>J53/I53</f>
        <v>#DIV/0!</v>
      </c>
    </row>
    <row r="54" spans="1:11" s="342" customFormat="1" ht="12.75">
      <c r="A54" s="343"/>
      <c r="B54" s="343"/>
      <c r="C54" s="343"/>
      <c r="D54" s="343"/>
      <c r="E54" s="343"/>
      <c r="F54" s="343"/>
      <c r="G54" s="46" t="s">
        <v>163</v>
      </c>
      <c r="H54" s="60">
        <f>SUM(H55:H57)</f>
        <v>85000</v>
      </c>
      <c r="I54" s="60">
        <f>SUM(I55:I57)</f>
        <v>19900</v>
      </c>
      <c r="J54" s="148">
        <v>0</v>
      </c>
      <c r="K54" s="152">
        <f>J54/I54</f>
        <v>0</v>
      </c>
    </row>
    <row r="55" spans="1:11" s="342" customFormat="1" ht="12.75">
      <c r="A55" s="343"/>
      <c r="B55" s="343"/>
      <c r="C55" s="343"/>
      <c r="D55" s="343"/>
      <c r="E55" s="343"/>
      <c r="F55" s="343"/>
      <c r="G55" s="118" t="s">
        <v>16</v>
      </c>
      <c r="H55" s="60">
        <v>19900</v>
      </c>
      <c r="I55" s="60">
        <v>19900</v>
      </c>
      <c r="J55" s="148">
        <v>0</v>
      </c>
      <c r="K55" s="152">
        <f>J55/I55</f>
        <v>0</v>
      </c>
    </row>
    <row r="56" spans="1:11" s="342" customFormat="1" ht="12.75">
      <c r="A56" s="343"/>
      <c r="B56" s="343"/>
      <c r="C56" s="343"/>
      <c r="D56" s="343"/>
      <c r="E56" s="343"/>
      <c r="F56" s="343"/>
      <c r="G56" s="47" t="s">
        <v>17</v>
      </c>
      <c r="H56" s="345"/>
      <c r="I56" s="345"/>
      <c r="J56" s="148"/>
      <c r="K56" s="341"/>
    </row>
    <row r="57" spans="1:11" s="342" customFormat="1" ht="25.5">
      <c r="A57" s="343"/>
      <c r="B57" s="343"/>
      <c r="C57" s="343"/>
      <c r="D57" s="343"/>
      <c r="E57" s="343"/>
      <c r="F57" s="343"/>
      <c r="G57" s="119" t="s">
        <v>18</v>
      </c>
      <c r="H57" s="60">
        <v>65100</v>
      </c>
      <c r="I57" s="60">
        <v>0</v>
      </c>
      <c r="J57" s="148">
        <v>0</v>
      </c>
      <c r="K57" s="152">
        <v>0</v>
      </c>
    </row>
    <row r="58" spans="1:11" s="342" customFormat="1" ht="33.75">
      <c r="A58" s="343"/>
      <c r="B58" s="343"/>
      <c r="C58" s="343"/>
      <c r="D58" s="343"/>
      <c r="E58" s="343"/>
      <c r="F58" s="343"/>
      <c r="G58" s="395" t="s">
        <v>162</v>
      </c>
      <c r="H58" s="345"/>
      <c r="I58" s="345"/>
      <c r="J58" s="363"/>
      <c r="K58" s="364"/>
    </row>
    <row r="59" spans="1:11" s="342" customFormat="1" ht="45" customHeight="1">
      <c r="A59" s="45">
        <v>3</v>
      </c>
      <c r="B59" s="50" t="s">
        <v>35</v>
      </c>
      <c r="C59" s="45" t="s">
        <v>167</v>
      </c>
      <c r="D59" s="50" t="s">
        <v>8</v>
      </c>
      <c r="E59" s="45">
        <v>720</v>
      </c>
      <c r="F59" s="45">
        <v>72095</v>
      </c>
      <c r="G59" s="45" t="s">
        <v>15</v>
      </c>
      <c r="H59" s="89">
        <f>SUM(H60,H66)</f>
        <v>101810</v>
      </c>
      <c r="I59" s="89">
        <f>SUM(I60,I66)</f>
        <v>19555</v>
      </c>
      <c r="J59" s="147">
        <v>0</v>
      </c>
      <c r="K59" s="152">
        <f>J59/I59</f>
        <v>0</v>
      </c>
    </row>
    <row r="60" spans="1:11" s="342" customFormat="1" ht="40.5" customHeight="1">
      <c r="A60" s="46"/>
      <c r="B60" s="51" t="s">
        <v>202</v>
      </c>
      <c r="C60" s="343"/>
      <c r="D60" s="360"/>
      <c r="E60" s="343"/>
      <c r="F60" s="343"/>
      <c r="G60" s="46" t="s">
        <v>164</v>
      </c>
      <c r="H60" s="60">
        <f>SUM(H61:H63)</f>
        <v>0</v>
      </c>
      <c r="I60" s="60">
        <f>SUM(I61:I63)</f>
        <v>0</v>
      </c>
      <c r="J60" s="148">
        <v>0</v>
      </c>
      <c r="K60" s="152">
        <v>0</v>
      </c>
    </row>
    <row r="61" spans="1:11" s="342" customFormat="1" ht="25.5">
      <c r="A61" s="46"/>
      <c r="B61" s="51" t="s">
        <v>203</v>
      </c>
      <c r="C61" s="343"/>
      <c r="D61" s="360"/>
      <c r="E61" s="343"/>
      <c r="F61" s="343"/>
      <c r="G61" s="118" t="s">
        <v>16</v>
      </c>
      <c r="H61" s="345"/>
      <c r="I61" s="345"/>
      <c r="J61" s="148"/>
      <c r="K61" s="341"/>
    </row>
    <row r="62" spans="1:11" s="342" customFormat="1" ht="25.5">
      <c r="A62" s="46"/>
      <c r="B62" s="51" t="s">
        <v>204</v>
      </c>
      <c r="C62" s="343"/>
      <c r="D62" s="360"/>
      <c r="E62" s="343"/>
      <c r="F62" s="343"/>
      <c r="G62" s="47" t="s">
        <v>17</v>
      </c>
      <c r="H62" s="345"/>
      <c r="I62" s="345"/>
      <c r="J62" s="148"/>
      <c r="K62" s="341"/>
    </row>
    <row r="63" spans="1:11" s="342" customFormat="1" ht="25.5">
      <c r="A63" s="94"/>
      <c r="B63" s="94"/>
      <c r="C63" s="357"/>
      <c r="D63" s="357"/>
      <c r="E63" s="357"/>
      <c r="F63" s="357"/>
      <c r="G63" s="119" t="s">
        <v>18</v>
      </c>
      <c r="H63" s="345"/>
      <c r="I63" s="345"/>
      <c r="J63" s="148"/>
      <c r="K63" s="341"/>
    </row>
    <row r="64" spans="1:11" s="342" customFormat="1" ht="4.5" customHeight="1">
      <c r="A64" s="343"/>
      <c r="C64" s="343"/>
      <c r="D64" s="343"/>
      <c r="E64" s="343"/>
      <c r="F64" s="343"/>
      <c r="G64" s="51"/>
      <c r="H64" s="345"/>
      <c r="I64" s="345"/>
      <c r="J64" s="148"/>
      <c r="K64" s="343"/>
    </row>
    <row r="65" spans="1:11" s="342" customFormat="1" ht="4.5" customHeight="1">
      <c r="A65" s="343"/>
      <c r="C65" s="343"/>
      <c r="D65" s="343"/>
      <c r="E65" s="343"/>
      <c r="F65" s="343"/>
      <c r="G65" s="51"/>
      <c r="H65" s="345"/>
      <c r="I65" s="345"/>
      <c r="J65" s="148"/>
      <c r="K65" s="343"/>
    </row>
    <row r="66" spans="1:11" s="342" customFormat="1" ht="12.75">
      <c r="A66" s="343"/>
      <c r="B66" s="343"/>
      <c r="C66" s="343"/>
      <c r="D66" s="343"/>
      <c r="E66" s="343"/>
      <c r="F66" s="343"/>
      <c r="G66" s="46" t="s">
        <v>163</v>
      </c>
      <c r="H66" s="60">
        <f>SUM(H67:H69)</f>
        <v>101810</v>
      </c>
      <c r="I66" s="60">
        <f>SUM(I67:I69)</f>
        <v>19555</v>
      </c>
      <c r="J66" s="148">
        <v>0</v>
      </c>
      <c r="K66" s="152">
        <f>J66/I66</f>
        <v>0</v>
      </c>
    </row>
    <row r="67" spans="1:11" s="342" customFormat="1" ht="12.75">
      <c r="A67" s="343"/>
      <c r="B67" s="343"/>
      <c r="C67" s="343"/>
      <c r="D67" s="343"/>
      <c r="E67" s="343"/>
      <c r="F67" s="343"/>
      <c r="G67" s="118" t="s">
        <v>16</v>
      </c>
      <c r="H67" s="60">
        <v>36000</v>
      </c>
      <c r="I67" s="60">
        <v>19555</v>
      </c>
      <c r="J67" s="148">
        <v>0</v>
      </c>
      <c r="K67" s="152">
        <f aca="true" t="shared" si="1" ref="K67:K84">J67/I67</f>
        <v>0</v>
      </c>
    </row>
    <row r="68" spans="1:11" s="342" customFormat="1" ht="12.75">
      <c r="A68" s="343"/>
      <c r="B68" s="343"/>
      <c r="C68" s="343"/>
      <c r="D68" s="343"/>
      <c r="E68" s="343"/>
      <c r="F68" s="343"/>
      <c r="G68" s="47" t="s">
        <v>17</v>
      </c>
      <c r="H68" s="60"/>
      <c r="I68" s="60"/>
      <c r="J68" s="148"/>
      <c r="K68" s="152"/>
    </row>
    <row r="69" spans="1:11" s="342" customFormat="1" ht="25.5">
      <c r="A69" s="343"/>
      <c r="B69" s="343"/>
      <c r="C69" s="343"/>
      <c r="D69" s="343"/>
      <c r="E69" s="343"/>
      <c r="F69" s="343"/>
      <c r="G69" s="119" t="s">
        <v>18</v>
      </c>
      <c r="H69" s="60">
        <v>65810</v>
      </c>
      <c r="I69" s="60">
        <v>0</v>
      </c>
      <c r="J69" s="148">
        <v>0</v>
      </c>
      <c r="K69" s="152">
        <v>0</v>
      </c>
    </row>
    <row r="70" spans="1:11" s="342" customFormat="1" ht="65.25" customHeight="1">
      <c r="A70" s="343"/>
      <c r="B70" s="343"/>
      <c r="C70" s="343"/>
      <c r="D70" s="343"/>
      <c r="E70" s="343"/>
      <c r="F70" s="343"/>
      <c r="G70" s="400" t="s">
        <v>162</v>
      </c>
      <c r="H70" s="345"/>
      <c r="I70" s="345"/>
      <c r="J70" s="346"/>
      <c r="K70" s="364"/>
    </row>
    <row r="71" spans="1:11" s="342" customFormat="1" ht="43.5" customHeight="1" hidden="1">
      <c r="A71" s="334">
        <v>4</v>
      </c>
      <c r="B71" s="335" t="s">
        <v>34</v>
      </c>
      <c r="C71" s="336" t="s">
        <v>66</v>
      </c>
      <c r="D71" s="335" t="s">
        <v>8</v>
      </c>
      <c r="E71" s="336">
        <v>801</v>
      </c>
      <c r="F71" s="336">
        <v>80101</v>
      </c>
      <c r="G71" s="334" t="s">
        <v>15</v>
      </c>
      <c r="H71" s="339">
        <f>SUM(H72,H78)</f>
        <v>0</v>
      </c>
      <c r="I71" s="339">
        <f>SUM(I72,I78)</f>
        <v>0</v>
      </c>
      <c r="J71" s="365"/>
      <c r="K71" s="341" t="e">
        <f t="shared" si="1"/>
        <v>#DIV/0!</v>
      </c>
    </row>
    <row r="72" spans="1:11" s="342" customFormat="1" ht="12.75" customHeight="1" hidden="1">
      <c r="A72" s="343"/>
      <c r="B72" s="344" t="s">
        <v>32</v>
      </c>
      <c r="C72" s="355"/>
      <c r="D72" s="344"/>
      <c r="E72" s="355"/>
      <c r="F72" s="355"/>
      <c r="G72" s="343" t="s">
        <v>164</v>
      </c>
      <c r="H72" s="345">
        <f>SUM(H73:H75)</f>
        <v>0</v>
      </c>
      <c r="I72" s="345">
        <f>SUM(I73:I75)</f>
        <v>0</v>
      </c>
      <c r="J72" s="365"/>
      <c r="K72" s="341" t="e">
        <f t="shared" si="1"/>
        <v>#DIV/0!</v>
      </c>
    </row>
    <row r="73" spans="1:11" s="342" customFormat="1" ht="15" hidden="1">
      <c r="A73" s="343"/>
      <c r="B73" s="344" t="s">
        <v>33</v>
      </c>
      <c r="C73" s="355"/>
      <c r="D73" s="344"/>
      <c r="E73" s="355"/>
      <c r="F73" s="355"/>
      <c r="G73" s="347" t="s">
        <v>16</v>
      </c>
      <c r="H73" s="345"/>
      <c r="I73" s="345"/>
      <c r="J73" s="365"/>
      <c r="K73" s="341" t="e">
        <f t="shared" si="1"/>
        <v>#DIV/0!</v>
      </c>
    </row>
    <row r="74" spans="1:11" s="342" customFormat="1" ht="14.25" customHeight="1" hidden="1">
      <c r="A74" s="343"/>
      <c r="B74" s="487" t="s">
        <v>208</v>
      </c>
      <c r="C74" s="355"/>
      <c r="D74" s="344"/>
      <c r="E74" s="355"/>
      <c r="F74" s="355"/>
      <c r="G74" s="347" t="s">
        <v>17</v>
      </c>
      <c r="H74" s="345"/>
      <c r="I74" s="345"/>
      <c r="J74" s="365"/>
      <c r="K74" s="341" t="e">
        <f t="shared" si="1"/>
        <v>#DIV/0!</v>
      </c>
    </row>
    <row r="75" spans="1:11" s="342" customFormat="1" ht="24" hidden="1">
      <c r="A75" s="343"/>
      <c r="B75" s="488"/>
      <c r="C75" s="343"/>
      <c r="D75" s="343"/>
      <c r="E75" s="343"/>
      <c r="F75" s="343"/>
      <c r="G75" s="348" t="s">
        <v>18</v>
      </c>
      <c r="H75" s="345"/>
      <c r="I75" s="345"/>
      <c r="J75" s="365"/>
      <c r="K75" s="341" t="e">
        <f t="shared" si="1"/>
        <v>#DIV/0!</v>
      </c>
    </row>
    <row r="76" spans="1:11" s="342" customFormat="1" ht="3.75" customHeight="1" hidden="1">
      <c r="A76" s="343"/>
      <c r="B76" s="488"/>
      <c r="C76" s="343"/>
      <c r="D76" s="343"/>
      <c r="E76" s="343"/>
      <c r="F76" s="343"/>
      <c r="G76" s="349"/>
      <c r="H76" s="345"/>
      <c r="I76" s="345"/>
      <c r="J76" s="365"/>
      <c r="K76" s="341" t="e">
        <f t="shared" si="1"/>
        <v>#DIV/0!</v>
      </c>
    </row>
    <row r="77" spans="1:11" s="342" customFormat="1" ht="5.25" customHeight="1" hidden="1">
      <c r="A77" s="343"/>
      <c r="B77" s="488"/>
      <c r="C77" s="343"/>
      <c r="D77" s="343"/>
      <c r="E77" s="343"/>
      <c r="F77" s="343"/>
      <c r="G77" s="349"/>
      <c r="H77" s="345"/>
      <c r="I77" s="345"/>
      <c r="J77" s="365"/>
      <c r="K77" s="341" t="e">
        <f t="shared" si="1"/>
        <v>#DIV/0!</v>
      </c>
    </row>
    <row r="78" spans="1:11" s="342" customFormat="1" ht="12.75" hidden="1">
      <c r="A78" s="343"/>
      <c r="B78" s="488"/>
      <c r="C78" s="343"/>
      <c r="D78" s="343"/>
      <c r="E78" s="343"/>
      <c r="F78" s="343"/>
      <c r="G78" s="343" t="s">
        <v>163</v>
      </c>
      <c r="H78" s="345">
        <f>SUM(H79:H81)</f>
        <v>0</v>
      </c>
      <c r="I78" s="345">
        <f>SUM(I79:I81)</f>
        <v>0</v>
      </c>
      <c r="J78" s="365"/>
      <c r="K78" s="341" t="e">
        <f t="shared" si="1"/>
        <v>#DIV/0!</v>
      </c>
    </row>
    <row r="79" spans="1:11" s="342" customFormat="1" ht="12.75" hidden="1">
      <c r="A79" s="343"/>
      <c r="B79" s="488"/>
      <c r="C79" s="343"/>
      <c r="D79" s="343"/>
      <c r="E79" s="343"/>
      <c r="F79" s="343"/>
      <c r="G79" s="347" t="s">
        <v>16</v>
      </c>
      <c r="H79" s="345">
        <v>0</v>
      </c>
      <c r="I79" s="345">
        <v>0</v>
      </c>
      <c r="J79" s="365"/>
      <c r="K79" s="341" t="e">
        <f t="shared" si="1"/>
        <v>#DIV/0!</v>
      </c>
    </row>
    <row r="80" spans="1:11" s="342" customFormat="1" ht="12.75" hidden="1">
      <c r="A80" s="343"/>
      <c r="B80" s="488"/>
      <c r="C80" s="343"/>
      <c r="D80" s="343"/>
      <c r="E80" s="343"/>
      <c r="F80" s="343"/>
      <c r="G80" s="347" t="s">
        <v>17</v>
      </c>
      <c r="H80" s="345"/>
      <c r="I80" s="345"/>
      <c r="J80" s="365"/>
      <c r="K80" s="341" t="e">
        <f t="shared" si="1"/>
        <v>#DIV/0!</v>
      </c>
    </row>
    <row r="81" spans="1:11" s="342" customFormat="1" ht="24" hidden="1">
      <c r="A81" s="343"/>
      <c r="B81" s="488"/>
      <c r="C81" s="343"/>
      <c r="D81" s="343"/>
      <c r="E81" s="343"/>
      <c r="F81" s="343"/>
      <c r="G81" s="348" t="s">
        <v>18</v>
      </c>
      <c r="H81" s="345">
        <v>0</v>
      </c>
      <c r="I81" s="345">
        <v>0</v>
      </c>
      <c r="J81" s="365"/>
      <c r="K81" s="341" t="e">
        <f t="shared" si="1"/>
        <v>#DIV/0!</v>
      </c>
    </row>
    <row r="82" spans="1:11" s="342" customFormat="1" ht="20.25" customHeight="1" hidden="1">
      <c r="A82" s="343"/>
      <c r="B82" s="488"/>
      <c r="C82" s="343"/>
      <c r="D82" s="343"/>
      <c r="E82" s="343"/>
      <c r="F82" s="343"/>
      <c r="G82" s="349" t="s">
        <v>162</v>
      </c>
      <c r="H82" s="345"/>
      <c r="I82" s="345"/>
      <c r="J82" s="365"/>
      <c r="K82" s="341" t="e">
        <f t="shared" si="1"/>
        <v>#DIV/0!</v>
      </c>
    </row>
    <row r="83" spans="1:11" s="342" customFormat="1" ht="15.75" customHeight="1" hidden="1">
      <c r="A83" s="343"/>
      <c r="B83" s="489"/>
      <c r="C83" s="343"/>
      <c r="D83" s="343"/>
      <c r="E83" s="343"/>
      <c r="F83" s="343"/>
      <c r="G83" s="343"/>
      <c r="H83" s="345"/>
      <c r="I83" s="345"/>
      <c r="J83" s="363"/>
      <c r="K83" s="341" t="e">
        <f t="shared" si="1"/>
        <v>#DIV/0!</v>
      </c>
    </row>
    <row r="84" spans="1:11" s="342" customFormat="1" ht="30" customHeight="1">
      <c r="A84" s="45">
        <v>4</v>
      </c>
      <c r="B84" s="50" t="s">
        <v>240</v>
      </c>
      <c r="C84" s="45" t="s">
        <v>54</v>
      </c>
      <c r="D84" s="50" t="s">
        <v>8</v>
      </c>
      <c r="E84" s="45">
        <v>801</v>
      </c>
      <c r="F84" s="45">
        <v>80101</v>
      </c>
      <c r="G84" s="45" t="s">
        <v>15</v>
      </c>
      <c r="H84" s="89">
        <f>SUM(H85,H91)</f>
        <v>341235</v>
      </c>
      <c r="I84" s="89">
        <f>SUM(I85,I91)</f>
        <v>329608</v>
      </c>
      <c r="J84" s="89">
        <f>SUM(J85,J91)</f>
        <v>300015.3</v>
      </c>
      <c r="K84" s="152">
        <f t="shared" si="1"/>
        <v>0.9102185019781073</v>
      </c>
    </row>
    <row r="85" spans="1:11" s="342" customFormat="1" ht="24" customHeight="1">
      <c r="A85" s="343"/>
      <c r="B85" s="51" t="s">
        <v>238</v>
      </c>
      <c r="C85" s="343"/>
      <c r="D85" s="360"/>
      <c r="E85" s="343"/>
      <c r="F85" s="343"/>
      <c r="G85" s="46" t="s">
        <v>164</v>
      </c>
      <c r="H85" s="60">
        <v>0</v>
      </c>
      <c r="I85" s="60">
        <f>SUM(I86:I88)</f>
        <v>0</v>
      </c>
      <c r="J85" s="148">
        <v>0</v>
      </c>
      <c r="K85" s="152">
        <v>0</v>
      </c>
    </row>
    <row r="86" spans="1:11" s="342" customFormat="1" ht="15.75" customHeight="1">
      <c r="A86" s="343"/>
      <c r="B86" s="51" t="s">
        <v>33</v>
      </c>
      <c r="C86" s="343"/>
      <c r="D86" s="360"/>
      <c r="E86" s="343"/>
      <c r="F86" s="343"/>
      <c r="G86" s="118" t="s">
        <v>16</v>
      </c>
      <c r="H86" s="345"/>
      <c r="I86" s="345"/>
      <c r="J86" s="148"/>
      <c r="K86" s="152"/>
    </row>
    <row r="87" spans="1:11" s="342" customFormat="1" ht="56.25" customHeight="1">
      <c r="A87" s="357"/>
      <c r="B87" s="131" t="s">
        <v>255</v>
      </c>
      <c r="C87" s="362"/>
      <c r="D87" s="366"/>
      <c r="E87" s="362"/>
      <c r="F87" s="362"/>
      <c r="G87" s="399" t="s">
        <v>17</v>
      </c>
      <c r="H87" s="345"/>
      <c r="I87" s="345"/>
      <c r="J87" s="148"/>
      <c r="K87" s="152"/>
    </row>
    <row r="88" spans="1:11" s="342" customFormat="1" ht="25.5">
      <c r="A88" s="357"/>
      <c r="B88" s="343"/>
      <c r="C88" s="362"/>
      <c r="D88" s="343"/>
      <c r="E88" s="343"/>
      <c r="F88" s="343"/>
      <c r="G88" s="119" t="s">
        <v>18</v>
      </c>
      <c r="H88" s="60">
        <v>0</v>
      </c>
      <c r="I88" s="60">
        <v>0</v>
      </c>
      <c r="J88" s="148">
        <v>0</v>
      </c>
      <c r="K88" s="152">
        <v>0</v>
      </c>
    </row>
    <row r="89" spans="1:11" s="342" customFormat="1" ht="2.25" customHeight="1">
      <c r="A89" s="343"/>
      <c r="C89" s="343"/>
      <c r="D89" s="343"/>
      <c r="E89" s="343"/>
      <c r="F89" s="343"/>
      <c r="G89" s="51"/>
      <c r="H89" s="345"/>
      <c r="I89" s="345"/>
      <c r="J89" s="148"/>
      <c r="K89" s="46"/>
    </row>
    <row r="90" spans="1:11" s="342" customFormat="1" ht="1.5" customHeight="1">
      <c r="A90" s="343"/>
      <c r="C90" s="343"/>
      <c r="D90" s="343"/>
      <c r="E90" s="343"/>
      <c r="F90" s="343"/>
      <c r="G90" s="51"/>
      <c r="H90" s="345"/>
      <c r="I90" s="345"/>
      <c r="J90" s="148"/>
      <c r="K90" s="46"/>
    </row>
    <row r="91" spans="1:11" s="342" customFormat="1" ht="12.75">
      <c r="A91" s="343"/>
      <c r="B91" s="343"/>
      <c r="C91" s="343"/>
      <c r="D91" s="343"/>
      <c r="E91" s="343"/>
      <c r="F91" s="343"/>
      <c r="G91" s="46" t="s">
        <v>163</v>
      </c>
      <c r="H91" s="60">
        <f>SUM(H92:H94)</f>
        <v>341235</v>
      </c>
      <c r="I91" s="60">
        <f>SUM(I92:I94)</f>
        <v>329608</v>
      </c>
      <c r="J91" s="60">
        <f>SUM(J92:J94)</f>
        <v>300015.3</v>
      </c>
      <c r="K91" s="152">
        <f>J91/I91</f>
        <v>0.9102185019781073</v>
      </c>
    </row>
    <row r="92" spans="1:11" s="342" customFormat="1" ht="12.75">
      <c r="A92" s="343"/>
      <c r="B92" s="343"/>
      <c r="C92" s="343"/>
      <c r="D92" s="343"/>
      <c r="E92" s="343"/>
      <c r="F92" s="343"/>
      <c r="G92" s="118" t="s">
        <v>16</v>
      </c>
      <c r="H92" s="60">
        <v>220031</v>
      </c>
      <c r="I92" s="60">
        <v>208404</v>
      </c>
      <c r="J92" s="60">
        <v>178811.3</v>
      </c>
      <c r="K92" s="152">
        <f>J92/I92</f>
        <v>0.8580032053127579</v>
      </c>
    </row>
    <row r="93" spans="1:11" s="342" customFormat="1" ht="12.75">
      <c r="A93" s="343"/>
      <c r="B93" s="343"/>
      <c r="C93" s="343"/>
      <c r="D93" s="343"/>
      <c r="E93" s="343"/>
      <c r="F93" s="343"/>
      <c r="G93" s="47" t="s">
        <v>17</v>
      </c>
      <c r="H93" s="345"/>
      <c r="I93" s="345"/>
      <c r="J93" s="148"/>
      <c r="K93" s="152"/>
    </row>
    <row r="94" spans="1:11" s="342" customFormat="1" ht="25.5">
      <c r="A94" s="343"/>
      <c r="B94" s="343"/>
      <c r="C94" s="343"/>
      <c r="D94" s="343"/>
      <c r="E94" s="343"/>
      <c r="F94" s="343"/>
      <c r="G94" s="119" t="s">
        <v>18</v>
      </c>
      <c r="H94" s="60">
        <v>121204</v>
      </c>
      <c r="I94" s="60">
        <v>121204</v>
      </c>
      <c r="J94" s="148">
        <v>121204</v>
      </c>
      <c r="K94" s="152">
        <f>J94/I94</f>
        <v>1</v>
      </c>
    </row>
    <row r="95" spans="1:11" s="342" customFormat="1" ht="86.25" customHeight="1">
      <c r="A95" s="343"/>
      <c r="B95" s="343"/>
      <c r="C95" s="343"/>
      <c r="D95" s="343"/>
      <c r="E95" s="343"/>
      <c r="F95" s="343"/>
      <c r="G95" s="400" t="s">
        <v>162</v>
      </c>
      <c r="H95" s="401">
        <v>121204</v>
      </c>
      <c r="I95" s="401">
        <v>121204</v>
      </c>
      <c r="J95" s="402">
        <v>121204</v>
      </c>
      <c r="K95" s="403">
        <f>J95/I95</f>
        <v>1</v>
      </c>
    </row>
    <row r="96" spans="1:11" s="342" customFormat="1" ht="0.75" customHeight="1">
      <c r="A96" s="350"/>
      <c r="B96" s="350"/>
      <c r="C96" s="350"/>
      <c r="D96" s="350"/>
      <c r="E96" s="350"/>
      <c r="F96" s="350"/>
      <c r="G96" s="350"/>
      <c r="H96" s="351"/>
      <c r="I96" s="351"/>
      <c r="J96" s="363"/>
      <c r="K96" s="350"/>
    </row>
    <row r="97" spans="1:11" s="342" customFormat="1" ht="25.5" customHeight="1">
      <c r="A97" s="45">
        <v>5</v>
      </c>
      <c r="B97" s="50" t="s">
        <v>26</v>
      </c>
      <c r="C97" s="45" t="s">
        <v>54</v>
      </c>
      <c r="D97" s="485" t="s">
        <v>55</v>
      </c>
      <c r="E97" s="45">
        <v>853</v>
      </c>
      <c r="F97" s="45">
        <v>85395</v>
      </c>
      <c r="G97" s="45" t="s">
        <v>15</v>
      </c>
      <c r="H97" s="89">
        <f>SUM(H98,H104)</f>
        <v>640531.6799999999</v>
      </c>
      <c r="I97" s="89">
        <f>SUM(I98,I104)</f>
        <v>208269.95</v>
      </c>
      <c r="J97" s="89">
        <f>SUM(J98,J104)</f>
        <v>192351.91</v>
      </c>
      <c r="K97" s="152">
        <f>J97/I97</f>
        <v>0.9235701549839522</v>
      </c>
    </row>
    <row r="98" spans="1:11" s="342" customFormat="1" ht="30.75" customHeight="1">
      <c r="A98" s="46"/>
      <c r="B98" s="51" t="s">
        <v>57</v>
      </c>
      <c r="C98" s="343"/>
      <c r="D98" s="486"/>
      <c r="E98" s="46"/>
      <c r="F98" s="46"/>
      <c r="G98" s="46" t="s">
        <v>164</v>
      </c>
      <c r="H98" s="60">
        <f>SUM(H99:H101)</f>
        <v>597719.6799999999</v>
      </c>
      <c r="I98" s="60">
        <f>SUM(I99:I101)</f>
        <v>208269.95</v>
      </c>
      <c r="J98" s="60">
        <f>SUM(J99:J101)</f>
        <v>192351.91</v>
      </c>
      <c r="K98" s="152">
        <f>J98/I98</f>
        <v>0.9235701549839522</v>
      </c>
    </row>
    <row r="99" spans="1:11" s="342" customFormat="1" ht="104.25" customHeight="1">
      <c r="A99" s="46"/>
      <c r="B99" s="51" t="s">
        <v>58</v>
      </c>
      <c r="C99" s="343"/>
      <c r="D99" s="360"/>
      <c r="E99" s="46"/>
      <c r="F99" s="46"/>
      <c r="G99" s="118" t="s">
        <v>16</v>
      </c>
      <c r="H99" s="60">
        <v>0</v>
      </c>
      <c r="I99" s="60">
        <v>0</v>
      </c>
      <c r="J99" s="148">
        <v>0</v>
      </c>
      <c r="K99" s="152">
        <v>0</v>
      </c>
    </row>
    <row r="100" spans="1:11" s="342" customFormat="1" ht="15" customHeight="1">
      <c r="A100" s="46"/>
      <c r="B100" s="51" t="s">
        <v>56</v>
      </c>
      <c r="C100" s="343"/>
      <c r="D100" s="360"/>
      <c r="E100" s="46"/>
      <c r="F100" s="46"/>
      <c r="G100" s="47" t="s">
        <v>17</v>
      </c>
      <c r="H100" s="60">
        <v>89673.39</v>
      </c>
      <c r="I100" s="60">
        <v>31227.13</v>
      </c>
      <c r="J100" s="148">
        <v>28823.99</v>
      </c>
      <c r="K100" s="152">
        <f>J100/I100</f>
        <v>0.9230431999354408</v>
      </c>
    </row>
    <row r="101" spans="1:11" s="342" customFormat="1" ht="25.5">
      <c r="A101" s="343"/>
      <c r="C101" s="343"/>
      <c r="D101" s="343"/>
      <c r="E101" s="46"/>
      <c r="F101" s="46"/>
      <c r="G101" s="119" t="s">
        <v>18</v>
      </c>
      <c r="H101" s="60">
        <v>508046.29</v>
      </c>
      <c r="I101" s="60">
        <v>177042.82</v>
      </c>
      <c r="J101" s="148">
        <v>163527.92</v>
      </c>
      <c r="K101" s="152">
        <f>J101/I101</f>
        <v>0.9236631002601517</v>
      </c>
    </row>
    <row r="102" spans="1:11" s="342" customFormat="1" ht="1.5" customHeight="1">
      <c r="A102" s="343"/>
      <c r="C102" s="343"/>
      <c r="D102" s="343"/>
      <c r="E102" s="46"/>
      <c r="F102" s="46"/>
      <c r="G102" s="51"/>
      <c r="H102" s="345"/>
      <c r="I102" s="345"/>
      <c r="J102" s="346"/>
      <c r="K102" s="46"/>
    </row>
    <row r="103" spans="1:11" s="342" customFormat="1" ht="2.25" customHeight="1">
      <c r="A103" s="343"/>
      <c r="C103" s="343"/>
      <c r="D103" s="343"/>
      <c r="E103" s="46"/>
      <c r="F103" s="46"/>
      <c r="G103" s="51"/>
      <c r="H103" s="345"/>
      <c r="I103" s="345"/>
      <c r="J103" s="346"/>
      <c r="K103" s="46"/>
    </row>
    <row r="104" spans="1:11" s="342" customFormat="1" ht="12.75">
      <c r="A104" s="343"/>
      <c r="B104" s="343"/>
      <c r="C104" s="343"/>
      <c r="D104" s="343"/>
      <c r="E104" s="46"/>
      <c r="F104" s="46"/>
      <c r="G104" s="46" t="s">
        <v>163</v>
      </c>
      <c r="H104" s="60">
        <f>SUM(H105:H107)</f>
        <v>42812</v>
      </c>
      <c r="I104" s="60">
        <f>SUM(I105:I107)</f>
        <v>0</v>
      </c>
      <c r="J104" s="148">
        <v>0</v>
      </c>
      <c r="K104" s="152">
        <v>0</v>
      </c>
    </row>
    <row r="105" spans="1:11" s="342" customFormat="1" ht="12.75">
      <c r="A105" s="343"/>
      <c r="B105" s="343"/>
      <c r="C105" s="343"/>
      <c r="D105" s="343"/>
      <c r="E105" s="46"/>
      <c r="F105" s="46"/>
      <c r="G105" s="118" t="s">
        <v>16</v>
      </c>
      <c r="H105" s="60"/>
      <c r="I105" s="60"/>
      <c r="J105" s="148"/>
      <c r="K105" s="152"/>
    </row>
    <row r="106" spans="1:11" s="342" customFormat="1" ht="12.75">
      <c r="A106" s="343"/>
      <c r="B106" s="343"/>
      <c r="C106" s="343"/>
      <c r="D106" s="343"/>
      <c r="E106" s="46"/>
      <c r="F106" s="46"/>
      <c r="G106" s="47" t="s">
        <v>17</v>
      </c>
      <c r="H106" s="60">
        <v>6421.8</v>
      </c>
      <c r="I106" s="60"/>
      <c r="J106" s="148"/>
      <c r="K106" s="152"/>
    </row>
    <row r="107" spans="1:11" s="342" customFormat="1" ht="29.25" customHeight="1">
      <c r="A107" s="343"/>
      <c r="B107" s="343"/>
      <c r="C107" s="343"/>
      <c r="D107" s="343"/>
      <c r="E107" s="46"/>
      <c r="F107" s="46"/>
      <c r="G107" s="119" t="s">
        <v>18</v>
      </c>
      <c r="H107" s="60">
        <v>36390.2</v>
      </c>
      <c r="I107" s="60"/>
      <c r="J107" s="148"/>
      <c r="K107" s="152"/>
    </row>
    <row r="108" spans="1:11" s="342" customFormat="1" ht="32.25" customHeight="1">
      <c r="A108" s="343"/>
      <c r="B108" s="343"/>
      <c r="C108" s="343"/>
      <c r="D108" s="343"/>
      <c r="E108" s="46"/>
      <c r="F108" s="46"/>
      <c r="G108" s="395" t="s">
        <v>162</v>
      </c>
      <c r="H108" s="60"/>
      <c r="I108" s="60"/>
      <c r="J108" s="148"/>
      <c r="K108" s="152"/>
    </row>
    <row r="109" spans="1:11" s="342" customFormat="1" ht="1.5" customHeight="1">
      <c r="A109" s="343"/>
      <c r="B109" s="343"/>
      <c r="C109" s="343"/>
      <c r="D109" s="343"/>
      <c r="E109" s="343"/>
      <c r="F109" s="343"/>
      <c r="G109" s="343"/>
      <c r="H109" s="345"/>
      <c r="I109" s="345"/>
      <c r="J109" s="363"/>
      <c r="K109" s="350"/>
    </row>
    <row r="110" spans="1:11" s="342" customFormat="1" ht="21" customHeight="1">
      <c r="A110" s="45">
        <v>6</v>
      </c>
      <c r="B110" s="50" t="s">
        <v>26</v>
      </c>
      <c r="C110" s="45" t="s">
        <v>27</v>
      </c>
      <c r="D110" s="50" t="s">
        <v>28</v>
      </c>
      <c r="E110" s="45">
        <v>853</v>
      </c>
      <c r="F110" s="45">
        <v>85395</v>
      </c>
      <c r="G110" s="45" t="s">
        <v>15</v>
      </c>
      <c r="H110" s="89">
        <f>SUM(H111,H117)</f>
        <v>841139.61</v>
      </c>
      <c r="I110" s="89">
        <f>SUM(I111,I117)</f>
        <v>166116</v>
      </c>
      <c r="J110" s="89">
        <f>SUM(J111,J117)</f>
        <v>165766.86</v>
      </c>
      <c r="K110" s="152">
        <f>J110/I110</f>
        <v>0.9978982157046882</v>
      </c>
    </row>
    <row r="111" spans="1:11" s="342" customFormat="1" ht="15" customHeight="1">
      <c r="A111" s="343"/>
      <c r="B111" s="51" t="s">
        <v>29</v>
      </c>
      <c r="C111" s="343"/>
      <c r="D111" s="51"/>
      <c r="E111" s="46"/>
      <c r="F111" s="46"/>
      <c r="G111" s="46" t="s">
        <v>164</v>
      </c>
      <c r="H111" s="60">
        <f>SUM(H112:H114)</f>
        <v>824375.71</v>
      </c>
      <c r="I111" s="60">
        <f>SUM(I112:I114)</f>
        <v>166116</v>
      </c>
      <c r="J111" s="60">
        <f>SUM(J112:J114)</f>
        <v>165766.86</v>
      </c>
      <c r="K111" s="152">
        <f aca="true" t="shared" si="2" ref="K111:K116">J111/I111</f>
        <v>0.9978982157046882</v>
      </c>
    </row>
    <row r="112" spans="1:11" s="342" customFormat="1" ht="54.75" customHeight="1">
      <c r="A112" s="343"/>
      <c r="B112" s="51" t="s">
        <v>128</v>
      </c>
      <c r="C112" s="343"/>
      <c r="D112" s="360"/>
      <c r="E112" s="343"/>
      <c r="F112" s="343"/>
      <c r="G112" s="47" t="s">
        <v>16</v>
      </c>
      <c r="H112" s="60">
        <v>91546.7</v>
      </c>
      <c r="I112" s="60">
        <v>17442.2</v>
      </c>
      <c r="J112" s="148">
        <v>17442.2</v>
      </c>
      <c r="K112" s="152">
        <f t="shared" si="2"/>
        <v>1</v>
      </c>
    </row>
    <row r="113" spans="1:11" s="342" customFormat="1" ht="39" customHeight="1">
      <c r="A113" s="343"/>
      <c r="B113" s="51" t="s">
        <v>30</v>
      </c>
      <c r="C113" s="343"/>
      <c r="D113" s="360"/>
      <c r="E113" s="343"/>
      <c r="F113" s="343"/>
      <c r="G113" s="47" t="s">
        <v>17</v>
      </c>
      <c r="H113" s="60">
        <v>34863.32</v>
      </c>
      <c r="I113" s="60">
        <v>7475.2</v>
      </c>
      <c r="J113" s="148">
        <v>7458.32</v>
      </c>
      <c r="K113" s="152">
        <f t="shared" si="2"/>
        <v>0.9977418664383562</v>
      </c>
    </row>
    <row r="114" spans="1:11" s="342" customFormat="1" ht="23.25" customHeight="1">
      <c r="A114" s="343"/>
      <c r="C114" s="343"/>
      <c r="D114" s="343"/>
      <c r="E114" s="343"/>
      <c r="F114" s="343"/>
      <c r="G114" s="48" t="s">
        <v>18</v>
      </c>
      <c r="H114" s="60">
        <v>697965.69</v>
      </c>
      <c r="I114" s="60">
        <v>141198.6</v>
      </c>
      <c r="J114" s="148">
        <v>140866.34</v>
      </c>
      <c r="K114" s="152">
        <f t="shared" si="2"/>
        <v>0.9976468605212799</v>
      </c>
    </row>
    <row r="115" spans="1:11" s="342" customFormat="1" ht="1.5" customHeight="1" hidden="1">
      <c r="A115" s="343"/>
      <c r="C115" s="343"/>
      <c r="D115" s="343"/>
      <c r="E115" s="343"/>
      <c r="F115" s="343"/>
      <c r="G115" s="84"/>
      <c r="H115" s="345"/>
      <c r="I115" s="60"/>
      <c r="J115" s="148"/>
      <c r="K115" s="152" t="e">
        <f t="shared" si="2"/>
        <v>#DIV/0!</v>
      </c>
    </row>
    <row r="116" spans="1:11" s="342" customFormat="1" ht="3" customHeight="1">
      <c r="A116" s="343"/>
      <c r="C116" s="343"/>
      <c r="D116" s="343"/>
      <c r="E116" s="343"/>
      <c r="F116" s="343"/>
      <c r="G116" s="84"/>
      <c r="H116" s="345"/>
      <c r="I116" s="60"/>
      <c r="J116" s="148"/>
      <c r="K116" s="152" t="e">
        <f t="shared" si="2"/>
        <v>#DIV/0!</v>
      </c>
    </row>
    <row r="117" spans="1:11" s="342" customFormat="1" ht="11.25" customHeight="1">
      <c r="A117" s="343"/>
      <c r="B117" s="343"/>
      <c r="C117" s="343"/>
      <c r="D117" s="343"/>
      <c r="E117" s="343"/>
      <c r="F117" s="343"/>
      <c r="G117" s="46" t="s">
        <v>163</v>
      </c>
      <c r="H117" s="60">
        <f>SUM(H118:H120)</f>
        <v>16763.9</v>
      </c>
      <c r="I117" s="60">
        <f>SUM(I118:I120)</f>
        <v>0</v>
      </c>
      <c r="J117" s="148">
        <v>0</v>
      </c>
      <c r="K117" s="152">
        <v>0</v>
      </c>
    </row>
    <row r="118" spans="1:11" s="342" customFormat="1" ht="12.75">
      <c r="A118" s="343"/>
      <c r="B118" s="343"/>
      <c r="C118" s="343"/>
      <c r="D118" s="343"/>
      <c r="E118" s="343"/>
      <c r="F118" s="343"/>
      <c r="G118" s="47" t="s">
        <v>16</v>
      </c>
      <c r="H118" s="60"/>
      <c r="I118" s="60"/>
      <c r="J118" s="148"/>
      <c r="K118" s="152"/>
    </row>
    <row r="119" spans="1:11" s="342" customFormat="1" ht="12.75">
      <c r="A119" s="343"/>
      <c r="B119" s="343"/>
      <c r="C119" s="343"/>
      <c r="D119" s="343"/>
      <c r="E119" s="343"/>
      <c r="F119" s="343"/>
      <c r="G119" s="47" t="s">
        <v>17</v>
      </c>
      <c r="H119" s="60">
        <v>2514.58</v>
      </c>
      <c r="I119" s="60"/>
      <c r="J119" s="148"/>
      <c r="K119" s="152"/>
    </row>
    <row r="120" spans="1:11" s="342" customFormat="1" ht="24">
      <c r="A120" s="343"/>
      <c r="B120" s="343"/>
      <c r="C120" s="343"/>
      <c r="D120" s="343"/>
      <c r="E120" s="343"/>
      <c r="F120" s="343"/>
      <c r="G120" s="48" t="s">
        <v>18</v>
      </c>
      <c r="H120" s="60">
        <v>14249.32</v>
      </c>
      <c r="I120" s="60"/>
      <c r="J120" s="148"/>
      <c r="K120" s="152"/>
    </row>
    <row r="121" spans="1:11" s="342" customFormat="1" ht="93" customHeight="1">
      <c r="A121" s="343"/>
      <c r="B121" s="343"/>
      <c r="C121" s="343"/>
      <c r="D121" s="343"/>
      <c r="E121" s="343"/>
      <c r="F121" s="343"/>
      <c r="G121" s="400" t="s">
        <v>162</v>
      </c>
      <c r="H121" s="60"/>
      <c r="I121" s="60"/>
      <c r="J121" s="148"/>
      <c r="K121" s="152"/>
    </row>
    <row r="122" spans="1:11" s="342" customFormat="1" ht="3" customHeight="1">
      <c r="A122" s="350"/>
      <c r="B122" s="350"/>
      <c r="C122" s="350"/>
      <c r="D122" s="350"/>
      <c r="E122" s="350"/>
      <c r="F122" s="350"/>
      <c r="G122" s="350"/>
      <c r="H122" s="351"/>
      <c r="I122" s="351"/>
      <c r="J122" s="346"/>
      <c r="K122" s="343"/>
    </row>
    <row r="123" spans="1:11" s="342" customFormat="1" ht="0.75" customHeight="1">
      <c r="A123" s="350"/>
      <c r="B123" s="350"/>
      <c r="C123" s="350"/>
      <c r="D123" s="350"/>
      <c r="E123" s="350"/>
      <c r="F123" s="350"/>
      <c r="G123" s="350"/>
      <c r="H123" s="351"/>
      <c r="I123" s="351"/>
      <c r="J123" s="352"/>
      <c r="K123" s="367"/>
    </row>
    <row r="124" spans="1:11" s="342" customFormat="1" ht="19.5" customHeight="1">
      <c r="A124" s="45">
        <v>7</v>
      </c>
      <c r="B124" s="50" t="s">
        <v>26</v>
      </c>
      <c r="C124" s="45" t="s">
        <v>167</v>
      </c>
      <c r="D124" s="50" t="s">
        <v>8</v>
      </c>
      <c r="E124" s="45">
        <v>853</v>
      </c>
      <c r="F124" s="45">
        <v>85395</v>
      </c>
      <c r="G124" s="45" t="s">
        <v>15</v>
      </c>
      <c r="H124" s="89">
        <f>SUM(H125,H131)</f>
        <v>1245936</v>
      </c>
      <c r="I124" s="147">
        <f>SUM(I125,I131)</f>
        <v>723120.59</v>
      </c>
      <c r="J124" s="147">
        <f>SUM(J125,J131)</f>
        <v>617330.01</v>
      </c>
      <c r="K124" s="152">
        <f>J124/I124</f>
        <v>0.8537027136787794</v>
      </c>
    </row>
    <row r="125" spans="1:11" s="342" customFormat="1" ht="24" customHeight="1">
      <c r="A125" s="46"/>
      <c r="B125" s="51" t="s">
        <v>168</v>
      </c>
      <c r="C125" s="343"/>
      <c r="D125" s="360"/>
      <c r="E125" s="343"/>
      <c r="F125" s="343"/>
      <c r="G125" s="46" t="s">
        <v>164</v>
      </c>
      <c r="H125" s="60">
        <f>SUM(H126:H128)</f>
        <v>1245936</v>
      </c>
      <c r="I125" s="148">
        <f>SUM(I126:I128)</f>
        <v>723120.59</v>
      </c>
      <c r="J125" s="148">
        <f>SUM(J126:J128)</f>
        <v>617330.01</v>
      </c>
      <c r="K125" s="152">
        <f>J125/I125</f>
        <v>0.8537027136787794</v>
      </c>
    </row>
    <row r="126" spans="1:11" s="342" customFormat="1" ht="12.75">
      <c r="A126" s="46"/>
      <c r="B126" s="494" t="s">
        <v>169</v>
      </c>
      <c r="C126" s="343"/>
      <c r="D126" s="360"/>
      <c r="E126" s="343"/>
      <c r="F126" s="343"/>
      <c r="G126" s="47" t="s">
        <v>16</v>
      </c>
      <c r="H126" s="60">
        <v>21050</v>
      </c>
      <c r="I126" s="60">
        <v>7569.56</v>
      </c>
      <c r="J126" s="148">
        <v>5353.65</v>
      </c>
      <c r="K126" s="152">
        <f>J126/I126</f>
        <v>0.7072603955844197</v>
      </c>
    </row>
    <row r="127" spans="1:11" s="342" customFormat="1" ht="21.75" customHeight="1">
      <c r="A127" s="46"/>
      <c r="B127" s="495"/>
      <c r="C127" s="343"/>
      <c r="D127" s="360"/>
      <c r="E127" s="343"/>
      <c r="F127" s="343"/>
      <c r="G127" s="47" t="s">
        <v>17</v>
      </c>
      <c r="H127" s="60">
        <v>165840.4</v>
      </c>
      <c r="I127" s="60">
        <v>96887.33</v>
      </c>
      <c r="J127" s="148">
        <v>82857.36</v>
      </c>
      <c r="K127" s="152">
        <f>J127/I127</f>
        <v>0.8551929338954846</v>
      </c>
    </row>
    <row r="128" spans="1:11" s="342" customFormat="1" ht="63" customHeight="1">
      <c r="A128" s="46"/>
      <c r="B128" s="495"/>
      <c r="C128" s="343"/>
      <c r="D128" s="343"/>
      <c r="E128" s="343"/>
      <c r="F128" s="343"/>
      <c r="G128" s="48" t="s">
        <v>18</v>
      </c>
      <c r="H128" s="60">
        <v>1059045.6</v>
      </c>
      <c r="I128" s="60">
        <v>618663.7</v>
      </c>
      <c r="J128" s="148">
        <v>529119</v>
      </c>
      <c r="K128" s="152">
        <f>J128/I128</f>
        <v>0.8552611055085341</v>
      </c>
    </row>
    <row r="129" spans="1:11" s="342" customFormat="1" ht="12.75" customHeight="1">
      <c r="A129" s="46"/>
      <c r="B129" s="51" t="s">
        <v>170</v>
      </c>
      <c r="C129" s="343"/>
      <c r="D129" s="343"/>
      <c r="E129" s="343"/>
      <c r="F129" s="343"/>
      <c r="G129" s="84"/>
      <c r="H129" s="60"/>
      <c r="I129" s="60"/>
      <c r="J129" s="148"/>
      <c r="K129" s="152"/>
    </row>
    <row r="130" spans="1:11" s="342" customFormat="1" ht="2.25" customHeight="1">
      <c r="A130" s="46"/>
      <c r="B130" s="25"/>
      <c r="C130" s="343"/>
      <c r="D130" s="343"/>
      <c r="E130" s="343"/>
      <c r="F130" s="343"/>
      <c r="G130" s="84"/>
      <c r="H130" s="60"/>
      <c r="I130" s="60"/>
      <c r="J130" s="148"/>
      <c r="K130" s="46"/>
    </row>
    <row r="131" spans="1:11" s="342" customFormat="1" ht="12.75">
      <c r="A131" s="46"/>
      <c r="B131" s="46"/>
      <c r="C131" s="343"/>
      <c r="D131" s="343"/>
      <c r="E131" s="343"/>
      <c r="F131" s="343"/>
      <c r="G131" s="46" t="s">
        <v>163</v>
      </c>
      <c r="H131" s="60">
        <f>SUM(H132:H134)</f>
        <v>0</v>
      </c>
      <c r="I131" s="60">
        <f>SUM(I132:I134)</f>
        <v>0</v>
      </c>
      <c r="J131" s="148">
        <v>0</v>
      </c>
      <c r="K131" s="152">
        <v>0</v>
      </c>
    </row>
    <row r="132" spans="1:11" s="342" customFormat="1" ht="12.75">
      <c r="A132" s="46"/>
      <c r="B132" s="46"/>
      <c r="C132" s="343"/>
      <c r="D132" s="343"/>
      <c r="E132" s="343"/>
      <c r="F132" s="343"/>
      <c r="G132" s="47" t="s">
        <v>16</v>
      </c>
      <c r="H132" s="345"/>
      <c r="I132" s="345"/>
      <c r="J132" s="148"/>
      <c r="K132" s="152"/>
    </row>
    <row r="133" spans="1:11" s="342" customFormat="1" ht="18" customHeight="1">
      <c r="A133" s="46"/>
      <c r="B133" s="46"/>
      <c r="C133" s="343"/>
      <c r="D133" s="343"/>
      <c r="E133" s="343"/>
      <c r="F133" s="343"/>
      <c r="G133" s="47" t="s">
        <v>17</v>
      </c>
      <c r="H133" s="345"/>
      <c r="I133" s="345"/>
      <c r="J133" s="346"/>
      <c r="K133" s="341"/>
    </row>
    <row r="134" spans="1:11" s="342" customFormat="1" ht="32.25" customHeight="1">
      <c r="A134" s="343"/>
      <c r="B134" s="343"/>
      <c r="C134" s="343"/>
      <c r="D134" s="343"/>
      <c r="E134" s="343"/>
      <c r="F134" s="343"/>
      <c r="G134" s="48" t="s">
        <v>18</v>
      </c>
      <c r="H134" s="345"/>
      <c r="I134" s="345"/>
      <c r="J134" s="346"/>
      <c r="K134" s="341"/>
    </row>
    <row r="135" spans="1:11" s="342" customFormat="1" ht="2.25" customHeight="1" hidden="1">
      <c r="A135" s="343"/>
      <c r="B135" s="343"/>
      <c r="C135" s="343"/>
      <c r="D135" s="343"/>
      <c r="E135" s="343"/>
      <c r="F135" s="343"/>
      <c r="G135" s="84" t="s">
        <v>162</v>
      </c>
      <c r="H135" s="345"/>
      <c r="I135" s="345"/>
      <c r="J135" s="363"/>
      <c r="K135" s="341"/>
    </row>
    <row r="136" spans="1:11" s="342" customFormat="1" ht="1.5" customHeight="1" hidden="1">
      <c r="A136" s="343"/>
      <c r="B136" s="343"/>
      <c r="C136" s="343"/>
      <c r="D136" s="343"/>
      <c r="E136" s="343"/>
      <c r="F136" s="343"/>
      <c r="G136" s="46"/>
      <c r="H136" s="345"/>
      <c r="I136" s="345"/>
      <c r="J136" s="346"/>
      <c r="K136" s="341" t="e">
        <f aca="true" t="shared" si="3" ref="K136:K161">J136/I136</f>
        <v>#DIV/0!</v>
      </c>
    </row>
    <row r="137" spans="1:11" s="342" customFormat="1" ht="1.5" customHeight="1" hidden="1">
      <c r="A137" s="350"/>
      <c r="B137" s="350"/>
      <c r="C137" s="350"/>
      <c r="D137" s="350"/>
      <c r="E137" s="350"/>
      <c r="F137" s="350"/>
      <c r="G137" s="49"/>
      <c r="H137" s="351"/>
      <c r="I137" s="351"/>
      <c r="J137" s="346"/>
      <c r="K137" s="341" t="e">
        <f t="shared" si="3"/>
        <v>#DIV/0!</v>
      </c>
    </row>
    <row r="138" spans="1:11" s="342" customFormat="1" ht="24" customHeight="1" hidden="1">
      <c r="A138" s="334">
        <v>10</v>
      </c>
      <c r="B138" s="359" t="s">
        <v>171</v>
      </c>
      <c r="C138" s="343" t="s">
        <v>66</v>
      </c>
      <c r="D138" s="478" t="s">
        <v>8</v>
      </c>
      <c r="E138" s="334">
        <v>750</v>
      </c>
      <c r="F138" s="334">
        <v>75075</v>
      </c>
      <c r="G138" s="45" t="s">
        <v>15</v>
      </c>
      <c r="H138" s="339">
        <f>SUM(H139,H145)</f>
        <v>0</v>
      </c>
      <c r="I138" s="339">
        <f>SUM(I139,I145)</f>
        <v>0</v>
      </c>
      <c r="J138" s="346"/>
      <c r="K138" s="341" t="e">
        <f t="shared" si="3"/>
        <v>#DIV/0!</v>
      </c>
    </row>
    <row r="139" spans="1:11" s="342" customFormat="1" ht="12.75" customHeight="1" hidden="1">
      <c r="A139" s="343"/>
      <c r="B139" s="360"/>
      <c r="C139" s="343"/>
      <c r="D139" s="479"/>
      <c r="E139" s="343"/>
      <c r="F139" s="343"/>
      <c r="G139" s="46" t="s">
        <v>164</v>
      </c>
      <c r="H139" s="345">
        <f>SUM(H140:H142)</f>
        <v>0</v>
      </c>
      <c r="I139" s="345">
        <f>SUM(I140:I142)</f>
        <v>0</v>
      </c>
      <c r="J139" s="346"/>
      <c r="K139" s="341" t="e">
        <f t="shared" si="3"/>
        <v>#DIV/0!</v>
      </c>
    </row>
    <row r="140" spans="1:11" s="342" customFormat="1" ht="25.5" customHeight="1" hidden="1">
      <c r="A140" s="343"/>
      <c r="B140" s="360" t="s">
        <v>172</v>
      </c>
      <c r="C140" s="343"/>
      <c r="D140" s="479"/>
      <c r="E140" s="343"/>
      <c r="F140" s="343"/>
      <c r="G140" s="47" t="s">
        <v>16</v>
      </c>
      <c r="H140" s="345"/>
      <c r="I140" s="345"/>
      <c r="J140" s="346"/>
      <c r="K140" s="341" t="e">
        <f t="shared" si="3"/>
        <v>#DIV/0!</v>
      </c>
    </row>
    <row r="141" spans="1:11" s="342" customFormat="1" ht="24" customHeight="1" hidden="1">
      <c r="A141" s="343"/>
      <c r="B141" s="360" t="s">
        <v>173</v>
      </c>
      <c r="C141" s="343"/>
      <c r="D141" s="479"/>
      <c r="E141" s="343"/>
      <c r="F141" s="343"/>
      <c r="G141" s="47" t="s">
        <v>17</v>
      </c>
      <c r="H141" s="345"/>
      <c r="I141" s="345"/>
      <c r="J141" s="346"/>
      <c r="K141" s="341" t="e">
        <f t="shared" si="3"/>
        <v>#DIV/0!</v>
      </c>
    </row>
    <row r="142" spans="1:11" s="342" customFormat="1" ht="24" customHeight="1" hidden="1">
      <c r="A142" s="343"/>
      <c r="C142" s="343"/>
      <c r="D142" s="362"/>
      <c r="E142" s="362"/>
      <c r="F142" s="343"/>
      <c r="G142" s="48" t="s">
        <v>18</v>
      </c>
      <c r="H142" s="345"/>
      <c r="I142" s="345"/>
      <c r="J142" s="346"/>
      <c r="K142" s="341" t="e">
        <f t="shared" si="3"/>
        <v>#DIV/0!</v>
      </c>
    </row>
    <row r="143" spans="1:11" s="342" customFormat="1" ht="2.25" customHeight="1" hidden="1">
      <c r="A143" s="343"/>
      <c r="C143" s="343"/>
      <c r="D143" s="343"/>
      <c r="E143" s="343"/>
      <c r="F143" s="343"/>
      <c r="G143" s="84"/>
      <c r="H143" s="345"/>
      <c r="I143" s="345"/>
      <c r="J143" s="346"/>
      <c r="K143" s="341" t="e">
        <f t="shared" si="3"/>
        <v>#DIV/0!</v>
      </c>
    </row>
    <row r="144" spans="1:11" s="342" customFormat="1" ht="2.25" customHeight="1" hidden="1">
      <c r="A144" s="343"/>
      <c r="C144" s="343"/>
      <c r="D144" s="343"/>
      <c r="E144" s="343"/>
      <c r="F144" s="343"/>
      <c r="G144" s="84"/>
      <c r="H144" s="345"/>
      <c r="I144" s="345"/>
      <c r="J144" s="346"/>
      <c r="K144" s="341" t="e">
        <f t="shared" si="3"/>
        <v>#DIV/0!</v>
      </c>
    </row>
    <row r="145" spans="1:11" s="342" customFormat="1" ht="12.75" customHeight="1" hidden="1">
      <c r="A145" s="343"/>
      <c r="B145" s="343"/>
      <c r="C145" s="343"/>
      <c r="D145" s="343"/>
      <c r="E145" s="343"/>
      <c r="F145" s="343"/>
      <c r="G145" s="46" t="s">
        <v>163</v>
      </c>
      <c r="H145" s="345">
        <f>SUM(H146:H148)</f>
        <v>0</v>
      </c>
      <c r="I145" s="345">
        <f>SUM(I146:I148)</f>
        <v>0</v>
      </c>
      <c r="J145" s="346"/>
      <c r="K145" s="341" t="e">
        <f t="shared" si="3"/>
        <v>#DIV/0!</v>
      </c>
    </row>
    <row r="146" spans="1:11" s="342" customFormat="1" ht="12.75" customHeight="1" hidden="1">
      <c r="A146" s="343"/>
      <c r="B146" s="343"/>
      <c r="C146" s="343"/>
      <c r="D146" s="343"/>
      <c r="E146" s="343"/>
      <c r="F146" s="343"/>
      <c r="G146" s="47" t="s">
        <v>16</v>
      </c>
      <c r="H146" s="345"/>
      <c r="I146" s="345"/>
      <c r="J146" s="346"/>
      <c r="K146" s="341" t="e">
        <f t="shared" si="3"/>
        <v>#DIV/0!</v>
      </c>
    </row>
    <row r="147" spans="1:11" s="342" customFormat="1" ht="12.75" customHeight="1" hidden="1">
      <c r="A147" s="343"/>
      <c r="B147" s="343"/>
      <c r="C147" s="343"/>
      <c r="D147" s="343"/>
      <c r="E147" s="343"/>
      <c r="F147" s="343"/>
      <c r="G147" s="47" t="s">
        <v>17</v>
      </c>
      <c r="H147" s="345"/>
      <c r="I147" s="345"/>
      <c r="J147" s="346"/>
      <c r="K147" s="341" t="e">
        <f t="shared" si="3"/>
        <v>#DIV/0!</v>
      </c>
    </row>
    <row r="148" spans="1:11" s="342" customFormat="1" ht="24" customHeight="1" hidden="1">
      <c r="A148" s="343"/>
      <c r="B148" s="343"/>
      <c r="C148" s="343"/>
      <c r="D148" s="343"/>
      <c r="E148" s="343"/>
      <c r="F148" s="343"/>
      <c r="G148" s="48" t="s">
        <v>18</v>
      </c>
      <c r="H148" s="345"/>
      <c r="I148" s="345"/>
      <c r="J148" s="346"/>
      <c r="K148" s="341" t="e">
        <f t="shared" si="3"/>
        <v>#DIV/0!</v>
      </c>
    </row>
    <row r="149" spans="1:11" s="342" customFormat="1" ht="48" customHeight="1" hidden="1">
      <c r="A149" s="343"/>
      <c r="B149" s="343"/>
      <c r="C149" s="343"/>
      <c r="D149" s="343"/>
      <c r="E149" s="343"/>
      <c r="F149" s="343"/>
      <c r="G149" s="84" t="s">
        <v>162</v>
      </c>
      <c r="H149" s="345"/>
      <c r="I149" s="345"/>
      <c r="J149" s="346"/>
      <c r="K149" s="341" t="e">
        <f t="shared" si="3"/>
        <v>#DIV/0!</v>
      </c>
    </row>
    <row r="150" spans="1:11" s="342" customFormat="1" ht="97.5" customHeight="1">
      <c r="A150" s="350"/>
      <c r="B150" s="350"/>
      <c r="C150" s="350"/>
      <c r="D150" s="350"/>
      <c r="E150" s="350"/>
      <c r="F150" s="350"/>
      <c r="G150" s="395" t="s">
        <v>162</v>
      </c>
      <c r="H150" s="351"/>
      <c r="I150" s="351"/>
      <c r="J150" s="346"/>
      <c r="K150" s="341"/>
    </row>
    <row r="151" spans="1:11" s="369" customFormat="1" ht="12.75">
      <c r="A151" s="368"/>
      <c r="B151" s="85" t="s">
        <v>165</v>
      </c>
      <c r="C151" s="368"/>
      <c r="D151" s="368"/>
      <c r="E151" s="368"/>
      <c r="F151" s="368"/>
      <c r="G151" s="368"/>
      <c r="H151" s="61">
        <f aca="true" t="shared" si="4" ref="H151:J155">SUM(H10,H23,H35,H47,H59,H71,H84,H97,H110,H124,H138)</f>
        <v>6399643.29</v>
      </c>
      <c r="I151" s="61">
        <f t="shared" si="4"/>
        <v>1466569.54</v>
      </c>
      <c r="J151" s="61">
        <f t="shared" si="4"/>
        <v>1275464.08</v>
      </c>
      <c r="K151" s="212">
        <f t="shared" si="3"/>
        <v>0.869692193388934</v>
      </c>
    </row>
    <row r="152" spans="1:11" s="342" customFormat="1" ht="12.75">
      <c r="A152" s="343"/>
      <c r="B152" s="370" t="s">
        <v>164</v>
      </c>
      <c r="C152" s="343"/>
      <c r="D152" s="343"/>
      <c r="E152" s="343"/>
      <c r="F152" s="343"/>
      <c r="G152" s="343"/>
      <c r="H152" s="61">
        <f t="shared" si="4"/>
        <v>2668031.3899999997</v>
      </c>
      <c r="I152" s="61">
        <f t="shared" si="4"/>
        <v>1097506.54</v>
      </c>
      <c r="J152" s="61">
        <f t="shared" si="4"/>
        <v>975448.78</v>
      </c>
      <c r="K152" s="212">
        <f t="shared" si="3"/>
        <v>0.8887863028132844</v>
      </c>
    </row>
    <row r="153" spans="1:11" s="342" customFormat="1" ht="12.75">
      <c r="A153" s="343"/>
      <c r="B153" s="371" t="s">
        <v>16</v>
      </c>
      <c r="C153" s="343"/>
      <c r="D153" s="343"/>
      <c r="E153" s="343"/>
      <c r="F153" s="343"/>
      <c r="G153" s="343"/>
      <c r="H153" s="61">
        <f t="shared" si="4"/>
        <v>112596.7</v>
      </c>
      <c r="I153" s="61">
        <f t="shared" si="4"/>
        <v>25011.760000000002</v>
      </c>
      <c r="J153" s="61">
        <f t="shared" si="4"/>
        <v>22795.85</v>
      </c>
      <c r="K153" s="212">
        <f t="shared" si="3"/>
        <v>0.9114052749586593</v>
      </c>
    </row>
    <row r="154" spans="1:11" s="342" customFormat="1" ht="12.75">
      <c r="A154" s="343"/>
      <c r="B154" s="371" t="s">
        <v>17</v>
      </c>
      <c r="C154" s="343"/>
      <c r="D154" s="343"/>
      <c r="E154" s="343"/>
      <c r="F154" s="343"/>
      <c r="G154" s="343"/>
      <c r="H154" s="61">
        <f t="shared" si="4"/>
        <v>290377.11</v>
      </c>
      <c r="I154" s="61">
        <f t="shared" si="4"/>
        <v>135589.66</v>
      </c>
      <c r="J154" s="61">
        <f t="shared" si="4"/>
        <v>119139.67</v>
      </c>
      <c r="K154" s="212">
        <f t="shared" si="3"/>
        <v>0.8786781381412122</v>
      </c>
    </row>
    <row r="155" spans="1:11" s="342" customFormat="1" ht="12.75">
      <c r="A155" s="343"/>
      <c r="B155" s="372" t="s">
        <v>18</v>
      </c>
      <c r="C155" s="343"/>
      <c r="D155" s="343"/>
      <c r="E155" s="343"/>
      <c r="F155" s="343"/>
      <c r="G155" s="357"/>
      <c r="H155" s="61">
        <f t="shared" si="4"/>
        <v>2265057.58</v>
      </c>
      <c r="I155" s="61">
        <f t="shared" si="4"/>
        <v>936905.12</v>
      </c>
      <c r="J155" s="61">
        <f t="shared" si="4"/>
        <v>833513.26</v>
      </c>
      <c r="K155" s="212">
        <f t="shared" si="3"/>
        <v>0.8896453250250143</v>
      </c>
    </row>
    <row r="156" spans="1:11" s="342" customFormat="1" ht="24" hidden="1">
      <c r="A156" s="343"/>
      <c r="B156" s="373" t="s">
        <v>162</v>
      </c>
      <c r="C156" s="343"/>
      <c r="D156" s="343"/>
      <c r="E156" s="343"/>
      <c r="F156" s="343"/>
      <c r="G156" s="357"/>
      <c r="H156" s="61">
        <f aca="true" t="shared" si="5" ref="H156:J162">SUM(H15,H28,H40,H52,H64,H76,H89,H102,H115,H129,H143)</f>
        <v>0</v>
      </c>
      <c r="I156" s="61">
        <f t="shared" si="5"/>
        <v>0</v>
      </c>
      <c r="J156" s="383"/>
      <c r="K156" s="212" t="e">
        <f t="shared" si="3"/>
        <v>#DIV/0!</v>
      </c>
    </row>
    <row r="157" spans="1:11" s="342" customFormat="1" ht="14.25" customHeight="1">
      <c r="A157" s="343"/>
      <c r="B157" s="373"/>
      <c r="C157" s="343"/>
      <c r="D157" s="343"/>
      <c r="E157" s="343"/>
      <c r="F157" s="343"/>
      <c r="G157" s="357"/>
      <c r="H157" s="61">
        <f t="shared" si="5"/>
        <v>0</v>
      </c>
      <c r="I157" s="61">
        <f t="shared" si="5"/>
        <v>0</v>
      </c>
      <c r="J157" s="61">
        <f t="shared" si="5"/>
        <v>0</v>
      </c>
      <c r="K157" s="212">
        <v>0</v>
      </c>
    </row>
    <row r="158" spans="1:11" s="342" customFormat="1" ht="12.75">
      <c r="A158" s="343"/>
      <c r="B158" s="370" t="s">
        <v>163</v>
      </c>
      <c r="C158" s="343"/>
      <c r="D158" s="343"/>
      <c r="E158" s="343"/>
      <c r="F158" s="343"/>
      <c r="G158" s="343"/>
      <c r="H158" s="61">
        <f t="shared" si="5"/>
        <v>3731611.9</v>
      </c>
      <c r="I158" s="61">
        <f t="shared" si="5"/>
        <v>369063</v>
      </c>
      <c r="J158" s="61">
        <f t="shared" si="5"/>
        <v>300015.3</v>
      </c>
      <c r="K158" s="212">
        <f t="shared" si="3"/>
        <v>0.8129108038464977</v>
      </c>
    </row>
    <row r="159" spans="1:11" s="342" customFormat="1" ht="12.75">
      <c r="A159" s="343"/>
      <c r="B159" s="371" t="s">
        <v>16</v>
      </c>
      <c r="C159" s="343"/>
      <c r="D159" s="343"/>
      <c r="E159" s="343"/>
      <c r="F159" s="343"/>
      <c r="G159" s="343"/>
      <c r="H159" s="61">
        <f t="shared" si="5"/>
        <v>1540014</v>
      </c>
      <c r="I159" s="61">
        <f t="shared" si="5"/>
        <v>247859</v>
      </c>
      <c r="J159" s="61">
        <f t="shared" si="5"/>
        <v>178811.3</v>
      </c>
      <c r="K159" s="212">
        <f t="shared" si="3"/>
        <v>0.7214234706022375</v>
      </c>
    </row>
    <row r="160" spans="1:11" s="342" customFormat="1" ht="12.75">
      <c r="A160" s="343"/>
      <c r="B160" s="371" t="s">
        <v>17</v>
      </c>
      <c r="C160" s="343"/>
      <c r="D160" s="343"/>
      <c r="E160" s="343"/>
      <c r="F160" s="343"/>
      <c r="G160" s="343"/>
      <c r="H160" s="61">
        <f t="shared" si="5"/>
        <v>8936.380000000001</v>
      </c>
      <c r="I160" s="61">
        <f t="shared" si="5"/>
        <v>0</v>
      </c>
      <c r="J160" s="61">
        <f t="shared" si="5"/>
        <v>0</v>
      </c>
      <c r="K160" s="212">
        <v>0</v>
      </c>
    </row>
    <row r="161" spans="1:11" s="342" customFormat="1" ht="12.75">
      <c r="A161" s="343"/>
      <c r="B161" s="372" t="s">
        <v>18</v>
      </c>
      <c r="C161" s="343"/>
      <c r="D161" s="343"/>
      <c r="E161" s="343"/>
      <c r="F161" s="343"/>
      <c r="G161" s="343"/>
      <c r="H161" s="61">
        <f t="shared" si="5"/>
        <v>2182661.52</v>
      </c>
      <c r="I161" s="61">
        <f t="shared" si="5"/>
        <v>121204</v>
      </c>
      <c r="J161" s="61">
        <f t="shared" si="5"/>
        <v>121204</v>
      </c>
      <c r="K161" s="212">
        <f t="shared" si="3"/>
        <v>1</v>
      </c>
    </row>
    <row r="162" spans="1:11" s="342" customFormat="1" ht="24">
      <c r="A162" s="343"/>
      <c r="B162" s="373" t="s">
        <v>162</v>
      </c>
      <c r="C162" s="343"/>
      <c r="D162" s="343"/>
      <c r="E162" s="343"/>
      <c r="F162" s="343"/>
      <c r="G162" s="343"/>
      <c r="H162" s="61">
        <f t="shared" si="5"/>
        <v>121204</v>
      </c>
      <c r="I162" s="61">
        <f t="shared" si="5"/>
        <v>121204</v>
      </c>
      <c r="J162" s="61">
        <f t="shared" si="5"/>
        <v>121204</v>
      </c>
      <c r="K162" s="212">
        <v>0</v>
      </c>
    </row>
  </sheetData>
  <sheetProtection/>
  <mergeCells count="18">
    <mergeCell ref="B126:B128"/>
    <mergeCell ref="D35:D38"/>
    <mergeCell ref="B13:B22"/>
    <mergeCell ref="B26:B34"/>
    <mergeCell ref="J7:J8"/>
    <mergeCell ref="K7:K8"/>
    <mergeCell ref="F7:F8"/>
    <mergeCell ref="G7:H7"/>
    <mergeCell ref="D138:D141"/>
    <mergeCell ref="A5:I5"/>
    <mergeCell ref="I7:I8"/>
    <mergeCell ref="A7:A8"/>
    <mergeCell ref="B7:B8"/>
    <mergeCell ref="C7:C8"/>
    <mergeCell ref="D7:D8"/>
    <mergeCell ref="E7:E8"/>
    <mergeCell ref="D97:D98"/>
    <mergeCell ref="B74:B83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6">
      <selection activeCell="A17" sqref="A17:C17"/>
    </sheetView>
  </sheetViews>
  <sheetFormatPr defaultColWidth="9.00390625" defaultRowHeight="12.75"/>
  <cols>
    <col min="1" max="1" width="7.25390625" style="80" customWidth="1"/>
    <col min="2" max="2" width="3.625" style="80" customWidth="1"/>
    <col min="3" max="3" width="4.875" style="80" customWidth="1"/>
    <col min="4" max="4" width="4.25390625" style="80" customWidth="1"/>
    <col min="5" max="5" width="5.625" style="80" customWidth="1"/>
    <col min="6" max="6" width="6.00390625" style="80" customWidth="1"/>
    <col min="7" max="7" width="6.375" style="80" customWidth="1"/>
    <col min="8" max="8" width="6.25390625" style="80" customWidth="1"/>
    <col min="9" max="9" width="8.625" style="80" customWidth="1"/>
    <col min="10" max="10" width="7.625" style="80" customWidth="1"/>
    <col min="11" max="11" width="5.875" style="80" customWidth="1"/>
    <col min="12" max="12" width="7.75390625" style="80" customWidth="1"/>
    <col min="13" max="13" width="6.75390625" style="80" customWidth="1"/>
    <col min="14" max="14" width="3.125" style="80" customWidth="1"/>
    <col min="15" max="15" width="3.375" style="80" customWidth="1"/>
    <col min="16" max="16" width="7.00390625" style="80" customWidth="1"/>
    <col min="17" max="17" width="3.625" style="80" customWidth="1"/>
    <col min="18" max="18" width="4.00390625" style="80" customWidth="1"/>
    <col min="19" max="19" width="3.625" style="80" customWidth="1"/>
    <col min="20" max="20" width="3.375" style="80" customWidth="1"/>
    <col min="21" max="21" width="6.375" style="80" customWidth="1"/>
    <col min="22" max="22" width="7.00390625" style="80" customWidth="1"/>
    <col min="23" max="23" width="5.625" style="80" customWidth="1"/>
    <col min="24" max="24" width="8.00390625" style="80" customWidth="1"/>
    <col min="25" max="25" width="4.375" style="81" customWidth="1"/>
    <col min="26" max="26" width="3.375" style="81" customWidth="1"/>
    <col min="27" max="27" width="3.125" style="81" customWidth="1"/>
    <col min="28" max="16384" width="9.125" style="81" customWidth="1"/>
  </cols>
  <sheetData>
    <row r="1" spans="1:27" ht="17.25" customHeight="1">
      <c r="A1" s="502" t="s">
        <v>155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</row>
    <row r="2" spans="1:16" ht="18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4" ht="21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27" s="129" customFormat="1" ht="11.25" customHeight="1">
      <c r="A4" s="499" t="s">
        <v>96</v>
      </c>
      <c r="B4" s="499" t="s">
        <v>68</v>
      </c>
      <c r="C4" s="499" t="s">
        <v>69</v>
      </c>
      <c r="D4" s="499" t="s">
        <v>70</v>
      </c>
      <c r="E4" s="510" t="s">
        <v>6</v>
      </c>
      <c r="F4" s="518"/>
      <c r="G4" s="519"/>
      <c r="H4" s="510" t="s">
        <v>156</v>
      </c>
      <c r="I4" s="511"/>
      <c r="J4" s="508"/>
      <c r="K4" s="525" t="s">
        <v>115</v>
      </c>
      <c r="L4" s="526"/>
      <c r="M4" s="526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8"/>
    </row>
    <row r="5" spans="1:27" s="129" customFormat="1" ht="12.75" customHeight="1">
      <c r="A5" s="500"/>
      <c r="B5" s="500"/>
      <c r="C5" s="506"/>
      <c r="D5" s="506"/>
      <c r="E5" s="520"/>
      <c r="F5" s="521"/>
      <c r="G5" s="522"/>
      <c r="H5" s="512"/>
      <c r="I5" s="513"/>
      <c r="J5" s="514"/>
      <c r="K5" s="510" t="s">
        <v>146</v>
      </c>
      <c r="L5" s="511"/>
      <c r="M5" s="508"/>
      <c r="N5" s="245"/>
      <c r="O5" s="499"/>
      <c r="P5" s="499"/>
      <c r="Q5" s="507"/>
      <c r="R5" s="507"/>
      <c r="S5" s="507"/>
      <c r="T5" s="507"/>
      <c r="U5" s="510" t="s">
        <v>147</v>
      </c>
      <c r="V5" s="518"/>
      <c r="W5" s="519"/>
      <c r="X5" s="503" t="s">
        <v>115</v>
      </c>
      <c r="Y5" s="504"/>
      <c r="Z5" s="504"/>
      <c r="AA5" s="505"/>
    </row>
    <row r="6" spans="1:27" s="129" customFormat="1" ht="21.75" customHeight="1">
      <c r="A6" s="500"/>
      <c r="B6" s="500"/>
      <c r="C6" s="506"/>
      <c r="D6" s="506"/>
      <c r="E6" s="520"/>
      <c r="F6" s="521"/>
      <c r="G6" s="522"/>
      <c r="H6" s="512"/>
      <c r="I6" s="513"/>
      <c r="J6" s="514"/>
      <c r="K6" s="512"/>
      <c r="L6" s="513"/>
      <c r="M6" s="514"/>
      <c r="N6" s="526" t="s">
        <v>148</v>
      </c>
      <c r="O6" s="527"/>
      <c r="P6" s="499" t="s">
        <v>149</v>
      </c>
      <c r="Q6" s="499" t="s">
        <v>150</v>
      </c>
      <c r="R6" s="499" t="s">
        <v>151</v>
      </c>
      <c r="S6" s="499" t="s">
        <v>157</v>
      </c>
      <c r="T6" s="499" t="s">
        <v>158</v>
      </c>
      <c r="U6" s="520"/>
      <c r="V6" s="535"/>
      <c r="W6" s="522"/>
      <c r="X6" s="499" t="s">
        <v>1</v>
      </c>
      <c r="Y6" s="244" t="s">
        <v>72</v>
      </c>
      <c r="Z6" s="499" t="s">
        <v>152</v>
      </c>
      <c r="AA6" s="499" t="s">
        <v>159</v>
      </c>
    </row>
    <row r="7" spans="1:27" s="129" customFormat="1" ht="93.75" customHeight="1">
      <c r="A7" s="500"/>
      <c r="B7" s="500"/>
      <c r="C7" s="506"/>
      <c r="D7" s="506"/>
      <c r="E7" s="523"/>
      <c r="F7" s="524"/>
      <c r="G7" s="509"/>
      <c r="H7" s="515"/>
      <c r="I7" s="516"/>
      <c r="J7" s="517"/>
      <c r="K7" s="515"/>
      <c r="L7" s="516"/>
      <c r="M7" s="517"/>
      <c r="N7" s="508" t="s">
        <v>3</v>
      </c>
      <c r="O7" s="499" t="s">
        <v>154</v>
      </c>
      <c r="P7" s="506"/>
      <c r="Q7" s="506"/>
      <c r="R7" s="506"/>
      <c r="S7" s="506"/>
      <c r="T7" s="506"/>
      <c r="U7" s="523"/>
      <c r="V7" s="524"/>
      <c r="W7" s="509"/>
      <c r="X7" s="506"/>
      <c r="Y7" s="499" t="s">
        <v>2</v>
      </c>
      <c r="Z7" s="506"/>
      <c r="AA7" s="506"/>
    </row>
    <row r="8" spans="1:27" s="129" customFormat="1" ht="12.75" customHeight="1">
      <c r="A8" s="501"/>
      <c r="B8" s="501"/>
      <c r="C8" s="501"/>
      <c r="D8" s="501"/>
      <c r="E8" s="246" t="s">
        <v>265</v>
      </c>
      <c r="F8" s="247" t="s">
        <v>266</v>
      </c>
      <c r="G8" s="248" t="s">
        <v>262</v>
      </c>
      <c r="H8" s="246" t="s">
        <v>265</v>
      </c>
      <c r="I8" s="247" t="s">
        <v>266</v>
      </c>
      <c r="J8" s="248" t="s">
        <v>262</v>
      </c>
      <c r="K8" s="246" t="s">
        <v>265</v>
      </c>
      <c r="L8" s="247" t="s">
        <v>266</v>
      </c>
      <c r="M8" s="248" t="s">
        <v>262</v>
      </c>
      <c r="N8" s="509"/>
      <c r="O8" s="501"/>
      <c r="P8" s="501"/>
      <c r="Q8" s="501"/>
      <c r="R8" s="501"/>
      <c r="S8" s="501"/>
      <c r="T8" s="501"/>
      <c r="U8" s="248" t="s">
        <v>265</v>
      </c>
      <c r="V8" s="249" t="s">
        <v>263</v>
      </c>
      <c r="W8" s="248" t="s">
        <v>262</v>
      </c>
      <c r="X8" s="501"/>
      <c r="Y8" s="501"/>
      <c r="Z8" s="501"/>
      <c r="AA8" s="501"/>
    </row>
    <row r="9" spans="1:27" ht="6" customHeight="1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>
        <v>7</v>
      </c>
      <c r="H9" s="82">
        <v>8</v>
      </c>
      <c r="I9" s="82">
        <v>9</v>
      </c>
      <c r="J9" s="82">
        <v>10</v>
      </c>
      <c r="K9" s="82">
        <v>11</v>
      </c>
      <c r="L9" s="82">
        <v>12</v>
      </c>
      <c r="M9" s="82">
        <v>13</v>
      </c>
      <c r="N9" s="82">
        <v>14</v>
      </c>
      <c r="O9" s="82">
        <v>15</v>
      </c>
      <c r="P9" s="82">
        <v>16</v>
      </c>
      <c r="Q9" s="82">
        <v>17</v>
      </c>
      <c r="R9" s="82">
        <v>18</v>
      </c>
      <c r="S9" s="82">
        <v>19</v>
      </c>
      <c r="T9" s="82">
        <v>20</v>
      </c>
      <c r="U9" s="82">
        <v>21</v>
      </c>
      <c r="V9" s="82">
        <v>22</v>
      </c>
      <c r="W9" s="82">
        <v>23</v>
      </c>
      <c r="X9" s="82">
        <v>24</v>
      </c>
      <c r="Y9" s="82">
        <v>25</v>
      </c>
      <c r="Z9" s="82">
        <v>26</v>
      </c>
      <c r="AA9" s="82">
        <v>27</v>
      </c>
    </row>
    <row r="10" spans="1:27" ht="6" customHeight="1">
      <c r="A10" s="153"/>
      <c r="B10" s="154"/>
      <c r="C10" s="155"/>
      <c r="D10" s="155"/>
      <c r="E10" s="157"/>
      <c r="F10" s="158"/>
      <c r="G10" s="159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</row>
    <row r="11" spans="1:27" ht="33" customHeight="1">
      <c r="A11" s="532" t="s">
        <v>160</v>
      </c>
      <c r="B11" s="533"/>
      <c r="C11" s="534"/>
      <c r="D11" s="161"/>
      <c r="E11" s="161">
        <v>0</v>
      </c>
      <c r="F11" s="161">
        <v>0</v>
      </c>
      <c r="G11" s="224">
        <v>0</v>
      </c>
      <c r="H11" s="225">
        <v>0</v>
      </c>
      <c r="I11" s="225">
        <v>0</v>
      </c>
      <c r="J11" s="224">
        <v>0</v>
      </c>
      <c r="K11" s="225">
        <f>SUM(K12:K13)</f>
        <v>0</v>
      </c>
      <c r="L11" s="225">
        <v>0</v>
      </c>
      <c r="M11" s="224">
        <v>0</v>
      </c>
      <c r="N11" s="225">
        <v>0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225">
        <v>0</v>
      </c>
      <c r="U11" s="225">
        <v>0</v>
      </c>
      <c r="V11" s="225">
        <v>0</v>
      </c>
      <c r="W11" s="224">
        <v>0</v>
      </c>
      <c r="X11" s="225">
        <v>0</v>
      </c>
      <c r="Y11" s="225">
        <v>0</v>
      </c>
      <c r="Z11" s="225">
        <v>0</v>
      </c>
      <c r="AA11" s="225">
        <v>0</v>
      </c>
    </row>
    <row r="12" spans="1:27" ht="7.5" customHeight="1">
      <c r="A12" s="160"/>
      <c r="B12" s="160"/>
      <c r="C12" s="160"/>
      <c r="D12" s="160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7"/>
      <c r="Z12" s="227"/>
      <c r="AA12" s="227"/>
    </row>
    <row r="13" spans="1:27" ht="5.25" customHeight="1">
      <c r="A13" s="115"/>
      <c r="B13" s="115"/>
      <c r="C13" s="115"/>
      <c r="D13" s="115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9"/>
      <c r="Z13" s="229"/>
      <c r="AA13" s="229"/>
    </row>
    <row r="14" spans="1:27" ht="38.25" customHeight="1">
      <c r="A14" s="532" t="s">
        <v>248</v>
      </c>
      <c r="B14" s="533"/>
      <c r="C14" s="534"/>
      <c r="D14" s="161"/>
      <c r="E14" s="161">
        <v>0</v>
      </c>
      <c r="F14" s="161">
        <v>0</v>
      </c>
      <c r="G14" s="224">
        <v>0</v>
      </c>
      <c r="H14" s="225">
        <v>0</v>
      </c>
      <c r="I14" s="225">
        <v>0</v>
      </c>
      <c r="J14" s="224">
        <v>0</v>
      </c>
      <c r="K14" s="225">
        <f>SUM(K15:K16)</f>
        <v>0</v>
      </c>
      <c r="L14" s="225">
        <v>0</v>
      </c>
      <c r="M14" s="224">
        <v>0</v>
      </c>
      <c r="N14" s="225">
        <v>0</v>
      </c>
      <c r="O14" s="225">
        <v>0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5">
        <v>0</v>
      </c>
      <c r="V14" s="225">
        <v>0</v>
      </c>
      <c r="W14" s="224">
        <v>0</v>
      </c>
      <c r="X14" s="225">
        <v>0</v>
      </c>
      <c r="Y14" s="225">
        <v>0</v>
      </c>
      <c r="Z14" s="225">
        <v>0</v>
      </c>
      <c r="AA14" s="225">
        <v>0</v>
      </c>
    </row>
    <row r="15" spans="1:27" ht="9.75" customHeight="1">
      <c r="A15" s="160"/>
      <c r="B15" s="160"/>
      <c r="C15" s="160"/>
      <c r="D15" s="160"/>
      <c r="E15" s="226"/>
      <c r="F15" s="226"/>
      <c r="G15" s="226"/>
      <c r="H15" s="226"/>
      <c r="I15" s="226"/>
      <c r="J15" s="226"/>
      <c r="K15" s="230"/>
      <c r="L15" s="230"/>
      <c r="M15" s="230"/>
      <c r="N15" s="230"/>
      <c r="O15" s="230"/>
      <c r="P15" s="230"/>
      <c r="Q15" s="230"/>
      <c r="R15" s="226"/>
      <c r="S15" s="226"/>
      <c r="T15" s="226"/>
      <c r="U15" s="226"/>
      <c r="V15" s="226"/>
      <c r="W15" s="226"/>
      <c r="X15" s="226"/>
      <c r="Y15" s="227"/>
      <c r="Z15" s="227"/>
      <c r="AA15" s="227"/>
    </row>
    <row r="16" spans="1:27" ht="12" customHeight="1">
      <c r="A16" s="115"/>
      <c r="B16" s="115"/>
      <c r="C16" s="115"/>
      <c r="D16" s="115"/>
      <c r="E16" s="228"/>
      <c r="F16" s="228"/>
      <c r="G16" s="228"/>
      <c r="H16" s="228"/>
      <c r="I16" s="228"/>
      <c r="J16" s="228"/>
      <c r="K16" s="228"/>
      <c r="L16" s="231"/>
      <c r="M16" s="231"/>
      <c r="N16" s="231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9"/>
      <c r="Z16" s="229"/>
      <c r="AA16" s="229"/>
    </row>
    <row r="17" spans="1:27" ht="31.5" customHeight="1">
      <c r="A17" s="532" t="s">
        <v>161</v>
      </c>
      <c r="B17" s="533"/>
      <c r="C17" s="534"/>
      <c r="D17" s="162"/>
      <c r="E17" s="307">
        <f>SUM(E21)</f>
        <v>20000</v>
      </c>
      <c r="F17" s="307">
        <f>SUM(F21)</f>
        <v>20000</v>
      </c>
      <c r="G17" s="293">
        <v>1</v>
      </c>
      <c r="H17" s="232">
        <f>SUM(H19:H22)</f>
        <v>469234</v>
      </c>
      <c r="I17" s="232">
        <f>SUM(I19:I22)</f>
        <v>469234</v>
      </c>
      <c r="J17" s="398">
        <f>I17/H17</f>
        <v>1</v>
      </c>
      <c r="K17" s="233">
        <f>SUM(K18:K23)</f>
        <v>39234</v>
      </c>
      <c r="L17" s="233">
        <f>SUM(L18:L23)</f>
        <v>39234</v>
      </c>
      <c r="M17" s="398">
        <f>L17/K17</f>
        <v>1</v>
      </c>
      <c r="N17" s="233">
        <v>0</v>
      </c>
      <c r="O17" s="233">
        <f>SUM(O18:O23)</f>
        <v>0</v>
      </c>
      <c r="P17" s="233">
        <f>SUM(P18:P23)</f>
        <v>19234</v>
      </c>
      <c r="Q17" s="225">
        <v>0</v>
      </c>
      <c r="R17" s="225">
        <v>0</v>
      </c>
      <c r="S17" s="225">
        <v>0</v>
      </c>
      <c r="T17" s="225">
        <v>0</v>
      </c>
      <c r="U17" s="233">
        <f>SUM(U18:U23)</f>
        <v>430000</v>
      </c>
      <c r="V17" s="233">
        <f>SUM(V18:V23)</f>
        <v>430000</v>
      </c>
      <c r="W17" s="293">
        <v>1</v>
      </c>
      <c r="X17" s="233">
        <f>SUM(X18:X23)</f>
        <v>430000</v>
      </c>
      <c r="Y17" s="225">
        <v>0</v>
      </c>
      <c r="Z17" s="225">
        <v>0</v>
      </c>
      <c r="AA17" s="225">
        <v>0</v>
      </c>
    </row>
    <row r="18" spans="1:27" s="281" customFormat="1" ht="57" customHeight="1" hidden="1">
      <c r="A18" s="284" t="s">
        <v>219</v>
      </c>
      <c r="B18" s="285">
        <v>600</v>
      </c>
      <c r="C18" s="285">
        <v>60014</v>
      </c>
      <c r="D18" s="286">
        <v>6300</v>
      </c>
      <c r="E18" s="286"/>
      <c r="F18" s="286"/>
      <c r="G18" s="287"/>
      <c r="H18" s="288">
        <v>0</v>
      </c>
      <c r="I18" s="288"/>
      <c r="J18" s="288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8">
        <v>0</v>
      </c>
      <c r="V18" s="287">
        <v>0</v>
      </c>
      <c r="W18" s="293">
        <v>1</v>
      </c>
      <c r="X18" s="287">
        <v>0</v>
      </c>
      <c r="Y18" s="290"/>
      <c r="Z18" s="290"/>
      <c r="AA18" s="290"/>
    </row>
    <row r="19" spans="1:27" s="281" customFormat="1" ht="136.5" customHeight="1">
      <c r="A19" s="250" t="s">
        <v>250</v>
      </c>
      <c r="B19" s="250">
        <v>600</v>
      </c>
      <c r="C19" s="250">
        <v>60014</v>
      </c>
      <c r="D19" s="413">
        <v>6300</v>
      </c>
      <c r="E19" s="286"/>
      <c r="F19" s="286"/>
      <c r="G19" s="287"/>
      <c r="H19" s="225">
        <v>430000</v>
      </c>
      <c r="I19" s="225">
        <v>430000</v>
      </c>
      <c r="J19" s="293">
        <v>1</v>
      </c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25">
        <v>430000</v>
      </c>
      <c r="V19" s="225">
        <v>430000</v>
      </c>
      <c r="W19" s="293">
        <v>1</v>
      </c>
      <c r="X19" s="225">
        <v>430000</v>
      </c>
      <c r="Y19" s="290"/>
      <c r="Z19" s="290"/>
      <c r="AA19" s="290"/>
    </row>
    <row r="20" spans="1:27" s="281" customFormat="1" ht="81.75" customHeight="1" hidden="1">
      <c r="A20" s="291" t="s">
        <v>257</v>
      </c>
      <c r="B20" s="284">
        <v>600</v>
      </c>
      <c r="C20" s="284">
        <v>60014</v>
      </c>
      <c r="D20" s="414">
        <v>6300</v>
      </c>
      <c r="E20" s="286"/>
      <c r="F20" s="286"/>
      <c r="G20" s="287"/>
      <c r="H20" s="287">
        <v>0</v>
      </c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>
        <v>0</v>
      </c>
      <c r="V20" s="287">
        <v>0</v>
      </c>
      <c r="W20" s="289" t="e">
        <f>V20/U20</f>
        <v>#DIV/0!</v>
      </c>
      <c r="X20" s="287">
        <v>0</v>
      </c>
      <c r="Y20" s="290"/>
      <c r="Z20" s="290"/>
      <c r="AA20" s="290"/>
    </row>
    <row r="21" spans="1:27" ht="75" customHeight="1">
      <c r="A21" s="392" t="s">
        <v>305</v>
      </c>
      <c r="B21" s="250">
        <v>600</v>
      </c>
      <c r="C21" s="250">
        <v>60017</v>
      </c>
      <c r="D21" s="413">
        <v>2710</v>
      </c>
      <c r="E21" s="225">
        <v>20000</v>
      </c>
      <c r="F21" s="225">
        <v>20000</v>
      </c>
      <c r="G21" s="293">
        <v>1</v>
      </c>
      <c r="H21" s="225">
        <v>20000</v>
      </c>
      <c r="I21" s="225">
        <v>20000</v>
      </c>
      <c r="J21" s="224">
        <v>0</v>
      </c>
      <c r="K21" s="225">
        <v>20000</v>
      </c>
      <c r="L21" s="225">
        <v>20000</v>
      </c>
      <c r="M21" s="224">
        <v>0</v>
      </c>
      <c r="N21" s="225"/>
      <c r="O21" s="225">
        <v>0</v>
      </c>
      <c r="P21" s="225"/>
      <c r="Q21" s="225"/>
      <c r="R21" s="225"/>
      <c r="S21" s="225"/>
      <c r="T21" s="225"/>
      <c r="U21" s="225"/>
      <c r="V21" s="225"/>
      <c r="W21" s="224"/>
      <c r="X21" s="225"/>
      <c r="Y21" s="393"/>
      <c r="Z21" s="393"/>
      <c r="AA21" s="393"/>
    </row>
    <row r="22" spans="1:27" s="281" customFormat="1" ht="97.5" customHeight="1">
      <c r="A22" s="292" t="s">
        <v>220</v>
      </c>
      <c r="B22" s="415">
        <v>801</v>
      </c>
      <c r="C22" s="415">
        <v>80113</v>
      </c>
      <c r="D22" s="415">
        <v>2320</v>
      </c>
      <c r="E22" s="295"/>
      <c r="F22" s="296"/>
      <c r="G22" s="297"/>
      <c r="H22" s="298">
        <v>19234</v>
      </c>
      <c r="I22" s="299">
        <v>19234</v>
      </c>
      <c r="J22" s="300">
        <f>I22/H22</f>
        <v>1</v>
      </c>
      <c r="K22" s="301">
        <v>19234</v>
      </c>
      <c r="L22" s="294">
        <v>19234</v>
      </c>
      <c r="M22" s="300">
        <f>L22/K22</f>
        <v>1</v>
      </c>
      <c r="N22" s="302"/>
      <c r="O22" s="303"/>
      <c r="P22" s="304">
        <v>19234</v>
      </c>
      <c r="Q22" s="303"/>
      <c r="R22" s="297"/>
      <c r="S22" s="297"/>
      <c r="T22" s="297"/>
      <c r="U22" s="297"/>
      <c r="V22" s="297"/>
      <c r="W22" s="297"/>
      <c r="X22" s="297"/>
      <c r="Y22" s="305"/>
      <c r="Z22" s="305"/>
      <c r="AA22" s="306"/>
    </row>
    <row r="23" spans="1:27" s="137" customFormat="1" ht="117.75" customHeight="1" hidden="1">
      <c r="A23" s="135" t="s">
        <v>251</v>
      </c>
      <c r="B23" s="136">
        <v>926</v>
      </c>
      <c r="C23" s="136">
        <v>92601</v>
      </c>
      <c r="D23" s="136">
        <v>6300</v>
      </c>
      <c r="E23" s="234"/>
      <c r="F23" s="234"/>
      <c r="G23" s="235">
        <v>0</v>
      </c>
      <c r="H23" s="235"/>
      <c r="I23" s="235"/>
      <c r="J23" s="236"/>
      <c r="K23" s="236"/>
      <c r="L23" s="236"/>
      <c r="M23" s="236"/>
      <c r="N23" s="236"/>
      <c r="O23" s="235"/>
      <c r="P23" s="235"/>
      <c r="Q23" s="235"/>
      <c r="R23" s="234"/>
      <c r="S23" s="234"/>
      <c r="T23" s="234"/>
      <c r="U23" s="234"/>
      <c r="V23" s="234"/>
      <c r="W23" s="235">
        <v>0</v>
      </c>
      <c r="X23" s="235"/>
      <c r="Y23" s="237"/>
      <c r="Z23" s="238"/>
      <c r="AA23" s="239"/>
    </row>
    <row r="24" spans="1:27" s="79" customFormat="1" ht="23.25" customHeight="1">
      <c r="A24" s="529" t="s">
        <v>121</v>
      </c>
      <c r="B24" s="530"/>
      <c r="C24" s="531"/>
      <c r="D24" s="95"/>
      <c r="E24" s="134">
        <f>SUM(E21)</f>
        <v>20000</v>
      </c>
      <c r="F24" s="134">
        <f>SUM(F21)</f>
        <v>20000</v>
      </c>
      <c r="G24" s="251">
        <v>1</v>
      </c>
      <c r="H24" s="240">
        <f>SUM(H17,H14,H11)</f>
        <v>469234</v>
      </c>
      <c r="I24" s="241">
        <f>SUM(I17)</f>
        <v>469234</v>
      </c>
      <c r="J24" s="397">
        <f>I24/H24</f>
        <v>1</v>
      </c>
      <c r="K24" s="242">
        <f aca="true" t="shared" si="0" ref="K24:V24">SUM(K11,K14,K17)</f>
        <v>39234</v>
      </c>
      <c r="L24" s="243">
        <f>SUM(L17)</f>
        <v>39234</v>
      </c>
      <c r="M24" s="397">
        <f>L24/K24</f>
        <v>1</v>
      </c>
      <c r="N24" s="242">
        <f t="shared" si="0"/>
        <v>0</v>
      </c>
      <c r="O24" s="134">
        <f t="shared" si="0"/>
        <v>0</v>
      </c>
      <c r="P24" s="134">
        <f t="shared" si="0"/>
        <v>19234</v>
      </c>
      <c r="Q24" s="134">
        <f t="shared" si="0"/>
        <v>0</v>
      </c>
      <c r="R24" s="134">
        <f t="shared" si="0"/>
        <v>0</v>
      </c>
      <c r="S24" s="134">
        <f t="shared" si="0"/>
        <v>0</v>
      </c>
      <c r="T24" s="240">
        <f t="shared" si="0"/>
        <v>0</v>
      </c>
      <c r="U24" s="240">
        <f t="shared" si="0"/>
        <v>430000</v>
      </c>
      <c r="V24" s="240">
        <f t="shared" si="0"/>
        <v>430000</v>
      </c>
      <c r="W24" s="396">
        <f>V24/U24</f>
        <v>1</v>
      </c>
      <c r="X24" s="134">
        <f>SUM(X11,X14,X17)</f>
        <v>430000</v>
      </c>
      <c r="Y24" s="134">
        <f>SUM(Y11,Y14,Y17)</f>
        <v>0</v>
      </c>
      <c r="Z24" s="134">
        <f>SUM(Z11,Z14,Z17)</f>
        <v>0</v>
      </c>
      <c r="AA24" s="134">
        <f>SUM(AA11,AA14,AA17)</f>
        <v>0</v>
      </c>
    </row>
  </sheetData>
  <sheetProtection/>
  <mergeCells count="28">
    <mergeCell ref="E4:G7"/>
    <mergeCell ref="K4:AA4"/>
    <mergeCell ref="A24:C24"/>
    <mergeCell ref="A11:C11"/>
    <mergeCell ref="A17:C17"/>
    <mergeCell ref="A14:C14"/>
    <mergeCell ref="C4:C8"/>
    <mergeCell ref="D4:D8"/>
    <mergeCell ref="U5:W7"/>
    <mergeCell ref="N6:O6"/>
    <mergeCell ref="O5:T5"/>
    <mergeCell ref="N7:N8"/>
    <mergeCell ref="H4:J7"/>
    <mergeCell ref="K5:M7"/>
    <mergeCell ref="Q6:Q8"/>
    <mergeCell ref="R6:R8"/>
    <mergeCell ref="S6:S8"/>
    <mergeCell ref="T6:T8"/>
    <mergeCell ref="A4:A8"/>
    <mergeCell ref="B4:B8"/>
    <mergeCell ref="A1:AA1"/>
    <mergeCell ref="X5:AA5"/>
    <mergeCell ref="X6:X8"/>
    <mergeCell ref="Y7:Y8"/>
    <mergeCell ref="Z6:Z8"/>
    <mergeCell ref="AA6:AA8"/>
    <mergeCell ref="O7:O8"/>
    <mergeCell ref="P6:P8"/>
  </mergeCells>
  <printOptions horizontalCentered="1"/>
  <pageMargins left="0" right="0" top="0.7086614173228347" bottom="0.7874015748031497" header="0.5118110236220472" footer="0.5118110236220472"/>
  <pageSetup horizontalDpi="600" verticalDpi="600" orientation="landscape" paperSize="9" r:id="rId1"/>
  <headerFooter alignWithMargins="0">
    <oddHeader>&amp;RZałącznik nr 8 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1">
      <selection activeCell="D4" sqref="D4:F7"/>
    </sheetView>
  </sheetViews>
  <sheetFormatPr defaultColWidth="9.00390625" defaultRowHeight="12.75"/>
  <cols>
    <col min="1" max="1" width="3.75390625" style="80" customWidth="1"/>
    <col min="2" max="2" width="5.75390625" style="80" customWidth="1"/>
    <col min="3" max="3" width="4.125" style="222" customWidth="1"/>
    <col min="4" max="5" width="8.25390625" style="105" customWidth="1"/>
    <col min="6" max="6" width="6.375" style="105" customWidth="1"/>
    <col min="7" max="7" width="8.625" style="105" customWidth="1"/>
    <col min="8" max="8" width="8.125" style="105" customWidth="1"/>
    <col min="9" max="9" width="6.625" style="105" customWidth="1"/>
    <col min="10" max="10" width="8.125" style="105" customWidth="1"/>
    <col min="11" max="11" width="7.00390625" style="105" customWidth="1"/>
    <col min="12" max="12" width="6.875" style="105" customWidth="1"/>
    <col min="13" max="13" width="5.625" style="105" customWidth="1"/>
    <col min="14" max="14" width="8.00390625" style="105" customWidth="1"/>
    <col min="15" max="15" width="7.00390625" style="106" customWidth="1"/>
    <col min="16" max="16" width="5.00390625" style="106" customWidth="1"/>
    <col min="17" max="17" width="7.75390625" style="106" customWidth="1"/>
    <col min="18" max="18" width="4.625" style="106" customWidth="1"/>
    <col min="19" max="19" width="6.625" style="106" customWidth="1"/>
    <col min="20" max="20" width="8.375" style="106" customWidth="1"/>
    <col min="21" max="21" width="6.125" style="106" customWidth="1"/>
    <col min="22" max="22" width="6.625" style="106" customWidth="1"/>
    <col min="23" max="16384" width="9.125" style="81" customWidth="1"/>
  </cols>
  <sheetData>
    <row r="1" spans="1:22" ht="36" customHeight="1">
      <c r="A1" s="536" t="s">
        <v>143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</row>
    <row r="2" spans="1:11" ht="3.75" customHeight="1">
      <c r="A2" s="83"/>
      <c r="B2" s="83"/>
      <c r="C2" s="220"/>
      <c r="D2" s="109"/>
      <c r="E2" s="109"/>
      <c r="F2" s="109"/>
      <c r="G2" s="109"/>
      <c r="H2" s="109"/>
      <c r="I2" s="109"/>
      <c r="J2" s="109"/>
      <c r="K2" s="109"/>
    </row>
    <row r="3" spans="1:22" ht="18" customHeight="1">
      <c r="A3" s="79"/>
      <c r="B3" s="79"/>
      <c r="C3" s="221"/>
      <c r="D3" s="104"/>
      <c r="E3" s="104"/>
      <c r="F3" s="104"/>
      <c r="G3" s="104"/>
      <c r="H3" s="104"/>
      <c r="I3" s="104"/>
      <c r="J3" s="104"/>
      <c r="O3" s="105"/>
      <c r="P3" s="105"/>
      <c r="Q3" s="105"/>
      <c r="T3" s="557" t="s">
        <v>144</v>
      </c>
      <c r="U3" s="557"/>
      <c r="V3" s="557"/>
    </row>
    <row r="4" spans="1:22" s="129" customFormat="1" ht="11.25" customHeight="1">
      <c r="A4" s="545" t="s">
        <v>68</v>
      </c>
      <c r="B4" s="545" t="s">
        <v>69</v>
      </c>
      <c r="C4" s="545" t="s">
        <v>70</v>
      </c>
      <c r="D4" s="538" t="s">
        <v>0</v>
      </c>
      <c r="E4" s="539"/>
      <c r="F4" s="540"/>
      <c r="G4" s="538" t="s">
        <v>145</v>
      </c>
      <c r="H4" s="548"/>
      <c r="I4" s="549"/>
      <c r="J4" s="537" t="s">
        <v>115</v>
      </c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</row>
    <row r="5" spans="1:22" s="129" customFormat="1" ht="11.25" customHeight="1">
      <c r="A5" s="546"/>
      <c r="B5" s="546"/>
      <c r="C5" s="546"/>
      <c r="D5" s="541"/>
      <c r="E5" s="542"/>
      <c r="F5" s="543"/>
      <c r="G5" s="550"/>
      <c r="H5" s="551"/>
      <c r="I5" s="552"/>
      <c r="J5" s="537" t="s">
        <v>146</v>
      </c>
      <c r="K5" s="537" t="s">
        <v>115</v>
      </c>
      <c r="L5" s="537"/>
      <c r="M5" s="537"/>
      <c r="N5" s="537"/>
      <c r="O5" s="537"/>
      <c r="P5" s="538" t="s">
        <v>147</v>
      </c>
      <c r="Q5" s="548"/>
      <c r="R5" s="549"/>
      <c r="S5" s="544" t="s">
        <v>115</v>
      </c>
      <c r="T5" s="544"/>
      <c r="U5" s="544"/>
      <c r="V5" s="544"/>
    </row>
    <row r="6" spans="1:22" s="129" customFormat="1" ht="25.5" customHeight="1">
      <c r="A6" s="546"/>
      <c r="B6" s="546"/>
      <c r="C6" s="546"/>
      <c r="D6" s="541"/>
      <c r="E6" s="542"/>
      <c r="F6" s="543"/>
      <c r="G6" s="550"/>
      <c r="H6" s="551"/>
      <c r="I6" s="552"/>
      <c r="J6" s="537"/>
      <c r="K6" s="537" t="s">
        <v>148</v>
      </c>
      <c r="L6" s="537"/>
      <c r="M6" s="537" t="s">
        <v>149</v>
      </c>
      <c r="N6" s="537" t="s">
        <v>150</v>
      </c>
      <c r="O6" s="537" t="s">
        <v>151</v>
      </c>
      <c r="P6" s="550"/>
      <c r="Q6" s="558"/>
      <c r="R6" s="552"/>
      <c r="S6" s="537" t="s">
        <v>1</v>
      </c>
      <c r="T6" s="176" t="s">
        <v>72</v>
      </c>
      <c r="U6" s="537" t="s">
        <v>152</v>
      </c>
      <c r="V6" s="537" t="s">
        <v>153</v>
      </c>
    </row>
    <row r="7" spans="1:22" s="129" customFormat="1" ht="119.25" customHeight="1">
      <c r="A7" s="546"/>
      <c r="B7" s="546"/>
      <c r="C7" s="546"/>
      <c r="D7" s="541"/>
      <c r="E7" s="542"/>
      <c r="F7" s="543"/>
      <c r="G7" s="553"/>
      <c r="H7" s="554"/>
      <c r="I7" s="555"/>
      <c r="J7" s="537"/>
      <c r="K7" s="176" t="s">
        <v>3</v>
      </c>
      <c r="L7" s="176" t="s">
        <v>154</v>
      </c>
      <c r="M7" s="537"/>
      <c r="N7" s="537"/>
      <c r="O7" s="537"/>
      <c r="P7" s="553"/>
      <c r="Q7" s="554"/>
      <c r="R7" s="555"/>
      <c r="S7" s="537"/>
      <c r="T7" s="176" t="s">
        <v>2</v>
      </c>
      <c r="U7" s="537"/>
      <c r="V7" s="537"/>
    </row>
    <row r="8" spans="1:22" s="129" customFormat="1" ht="15.75" customHeight="1">
      <c r="A8" s="547"/>
      <c r="B8" s="547"/>
      <c r="C8" s="547"/>
      <c r="D8" s="178" t="s">
        <v>265</v>
      </c>
      <c r="E8" s="178" t="s">
        <v>263</v>
      </c>
      <c r="F8" s="176" t="s">
        <v>262</v>
      </c>
      <c r="G8" s="177" t="s">
        <v>265</v>
      </c>
      <c r="H8" s="177" t="s">
        <v>263</v>
      </c>
      <c r="I8" s="179" t="s">
        <v>262</v>
      </c>
      <c r="J8" s="176"/>
      <c r="K8" s="176"/>
      <c r="L8" s="176"/>
      <c r="M8" s="176"/>
      <c r="N8" s="176"/>
      <c r="O8" s="176"/>
      <c r="P8" s="180" t="s">
        <v>265</v>
      </c>
      <c r="Q8" s="180" t="s">
        <v>263</v>
      </c>
      <c r="R8" s="180" t="s">
        <v>262</v>
      </c>
      <c r="S8" s="176"/>
      <c r="T8" s="176"/>
      <c r="U8" s="176"/>
      <c r="V8" s="176"/>
    </row>
    <row r="9" spans="1:22" s="379" customFormat="1" ht="10.5" customHeight="1">
      <c r="A9" s="378">
        <v>1</v>
      </c>
      <c r="B9" s="378">
        <v>2</v>
      </c>
      <c r="C9" s="378">
        <v>3</v>
      </c>
      <c r="D9" s="378">
        <v>3</v>
      </c>
      <c r="E9" s="378">
        <v>4</v>
      </c>
      <c r="F9" s="378">
        <v>5</v>
      </c>
      <c r="G9" s="378">
        <v>6</v>
      </c>
      <c r="H9" s="378">
        <v>7</v>
      </c>
      <c r="I9" s="378">
        <v>8</v>
      </c>
      <c r="J9" s="378">
        <v>9</v>
      </c>
      <c r="K9" s="378">
        <v>10</v>
      </c>
      <c r="L9" s="378">
        <v>11</v>
      </c>
      <c r="M9" s="378">
        <v>12</v>
      </c>
      <c r="N9" s="378">
        <v>13</v>
      </c>
      <c r="O9" s="378">
        <v>14</v>
      </c>
      <c r="P9" s="378">
        <v>15</v>
      </c>
      <c r="Q9" s="378">
        <v>16</v>
      </c>
      <c r="R9" s="378">
        <v>17</v>
      </c>
      <c r="S9" s="378">
        <v>18</v>
      </c>
      <c r="T9" s="378">
        <v>19</v>
      </c>
      <c r="U9" s="378">
        <v>20</v>
      </c>
      <c r="V9" s="378">
        <v>21</v>
      </c>
    </row>
    <row r="10" spans="1:22" s="269" customFormat="1" ht="14.25" customHeight="1">
      <c r="A10" s="252">
        <v>10</v>
      </c>
      <c r="B10" s="268"/>
      <c r="C10" s="253"/>
      <c r="D10" s="184">
        <f>+SUM(D11)</f>
        <v>15416</v>
      </c>
      <c r="E10" s="184">
        <f aca="true" t="shared" si="0" ref="E10:V10">+SUM(E11)</f>
        <v>15415.44</v>
      </c>
      <c r="F10" s="251">
        <f>E10/D10</f>
        <v>0.9999636741048262</v>
      </c>
      <c r="G10" s="184">
        <f t="shared" si="0"/>
        <v>15416</v>
      </c>
      <c r="H10" s="184">
        <f t="shared" si="0"/>
        <v>15415.44</v>
      </c>
      <c r="I10" s="251">
        <f>H10/G10</f>
        <v>0.9999636741048262</v>
      </c>
      <c r="J10" s="184">
        <f t="shared" si="0"/>
        <v>15416</v>
      </c>
      <c r="K10" s="184">
        <f aca="true" t="shared" si="1" ref="J10:V11">SUM(K12,K13)</f>
        <v>0</v>
      </c>
      <c r="L10" s="184">
        <f t="shared" si="0"/>
        <v>15416</v>
      </c>
      <c r="M10" s="184">
        <f t="shared" si="0"/>
        <v>0</v>
      </c>
      <c r="N10" s="184">
        <f t="shared" si="0"/>
        <v>0</v>
      </c>
      <c r="O10" s="184">
        <f t="shared" si="0"/>
        <v>0</v>
      </c>
      <c r="P10" s="184">
        <f t="shared" si="0"/>
        <v>0</v>
      </c>
      <c r="Q10" s="184">
        <f t="shared" si="0"/>
        <v>0</v>
      </c>
      <c r="R10" s="184">
        <f t="shared" si="0"/>
        <v>0</v>
      </c>
      <c r="S10" s="184">
        <f t="shared" si="0"/>
        <v>0</v>
      </c>
      <c r="T10" s="184">
        <f t="shared" si="0"/>
        <v>0</v>
      </c>
      <c r="U10" s="184">
        <f t="shared" si="0"/>
        <v>0</v>
      </c>
      <c r="V10" s="184">
        <f t="shared" si="0"/>
        <v>0</v>
      </c>
    </row>
    <row r="11" spans="1:22" s="273" customFormat="1" ht="13.5" customHeight="1">
      <c r="A11" s="270"/>
      <c r="B11" s="183">
        <v>1095</v>
      </c>
      <c r="C11" s="270"/>
      <c r="D11" s="182">
        <v>15416</v>
      </c>
      <c r="E11" s="223">
        <v>15415.44</v>
      </c>
      <c r="F11" s="187">
        <f>E11/D11</f>
        <v>0.9999636741048262</v>
      </c>
      <c r="G11" s="223">
        <f>SUM(G13,G14)</f>
        <v>15416</v>
      </c>
      <c r="H11" s="223">
        <f>SUM(H13,H14)</f>
        <v>15415.44</v>
      </c>
      <c r="I11" s="380">
        <f>H11/G11</f>
        <v>0.9999636741048262</v>
      </c>
      <c r="J11" s="223">
        <f t="shared" si="1"/>
        <v>15416</v>
      </c>
      <c r="K11" s="223">
        <f t="shared" si="1"/>
        <v>0</v>
      </c>
      <c r="L11" s="223">
        <f t="shared" si="1"/>
        <v>15416</v>
      </c>
      <c r="M11" s="223">
        <f t="shared" si="1"/>
        <v>0</v>
      </c>
      <c r="N11" s="223">
        <f t="shared" si="1"/>
        <v>0</v>
      </c>
      <c r="O11" s="223">
        <f t="shared" si="1"/>
        <v>0</v>
      </c>
      <c r="P11" s="223">
        <f t="shared" si="1"/>
        <v>0</v>
      </c>
      <c r="Q11" s="223">
        <f t="shared" si="1"/>
        <v>0</v>
      </c>
      <c r="R11" s="223">
        <f t="shared" si="1"/>
        <v>0</v>
      </c>
      <c r="S11" s="223">
        <f t="shared" si="1"/>
        <v>0</v>
      </c>
      <c r="T11" s="223">
        <f t="shared" si="1"/>
        <v>0</v>
      </c>
      <c r="U11" s="223">
        <f t="shared" si="1"/>
        <v>0</v>
      </c>
      <c r="V11" s="223">
        <f t="shared" si="1"/>
        <v>0</v>
      </c>
    </row>
    <row r="12" spans="1:22" s="273" customFormat="1" ht="13.5" customHeight="1">
      <c r="A12" s="270"/>
      <c r="B12" s="270"/>
      <c r="C12" s="181">
        <v>2010</v>
      </c>
      <c r="D12" s="182">
        <v>15416</v>
      </c>
      <c r="E12" s="182">
        <v>15415.44</v>
      </c>
      <c r="F12" s="187">
        <f>E12/D12</f>
        <v>0.9999636741048262</v>
      </c>
      <c r="G12" s="271"/>
      <c r="H12" s="182"/>
      <c r="I12" s="182"/>
      <c r="J12" s="271"/>
      <c r="K12" s="271"/>
      <c r="L12" s="271"/>
      <c r="M12" s="182"/>
      <c r="N12" s="182"/>
      <c r="O12" s="182"/>
      <c r="P12" s="182"/>
      <c r="Q12" s="182"/>
      <c r="R12" s="182"/>
      <c r="S12" s="182"/>
      <c r="T12" s="182"/>
      <c r="U12" s="182"/>
      <c r="V12" s="182"/>
    </row>
    <row r="13" spans="1:22" s="379" customFormat="1" ht="13.5" customHeight="1">
      <c r="A13" s="181"/>
      <c r="B13" s="181"/>
      <c r="C13" s="181">
        <v>4210</v>
      </c>
      <c r="D13" s="381"/>
      <c r="E13" s="381"/>
      <c r="F13" s="381"/>
      <c r="G13" s="182">
        <v>302.82</v>
      </c>
      <c r="H13" s="182">
        <v>302.26</v>
      </c>
      <c r="I13" s="187">
        <f>H13/G13</f>
        <v>0.9981507165973186</v>
      </c>
      <c r="J13" s="182">
        <v>302.82</v>
      </c>
      <c r="K13" s="182">
        <v>0</v>
      </c>
      <c r="L13" s="182">
        <v>302.82</v>
      </c>
      <c r="M13" s="182"/>
      <c r="N13" s="182"/>
      <c r="O13" s="182"/>
      <c r="P13" s="182"/>
      <c r="Q13" s="182"/>
      <c r="R13" s="182"/>
      <c r="S13" s="182"/>
      <c r="T13" s="182"/>
      <c r="U13" s="182"/>
      <c r="V13" s="182"/>
    </row>
    <row r="14" spans="1:22" s="273" customFormat="1" ht="12.75" customHeight="1">
      <c r="A14" s="270"/>
      <c r="B14" s="270"/>
      <c r="C14" s="181">
        <v>4430</v>
      </c>
      <c r="D14" s="274"/>
      <c r="E14" s="274"/>
      <c r="F14" s="274"/>
      <c r="G14" s="182">
        <v>15113.18</v>
      </c>
      <c r="H14" s="182">
        <v>15113.18</v>
      </c>
      <c r="I14" s="187">
        <f>H14/G14</f>
        <v>1</v>
      </c>
      <c r="J14" s="182">
        <v>15113.18</v>
      </c>
      <c r="K14" s="182">
        <v>0</v>
      </c>
      <c r="L14" s="182">
        <v>15113.18</v>
      </c>
      <c r="M14" s="182"/>
      <c r="N14" s="182"/>
      <c r="O14" s="182"/>
      <c r="P14" s="182"/>
      <c r="Q14" s="182"/>
      <c r="R14" s="182"/>
      <c r="S14" s="182"/>
      <c r="T14" s="182"/>
      <c r="U14" s="182"/>
      <c r="V14" s="182"/>
    </row>
    <row r="15" spans="1:22" s="382" customFormat="1" ht="12.75">
      <c r="A15" s="188">
        <v>750</v>
      </c>
      <c r="B15" s="188"/>
      <c r="C15" s="188"/>
      <c r="D15" s="189">
        <f>SUM(D16,D26)</f>
        <v>65646</v>
      </c>
      <c r="E15" s="189">
        <f>SUM(E16,E26)</f>
        <v>65426.130000000005</v>
      </c>
      <c r="F15" s="186">
        <f>E15/D15</f>
        <v>0.9966506717850289</v>
      </c>
      <c r="G15" s="189">
        <f>SUM(G16,G26)</f>
        <v>65646</v>
      </c>
      <c r="H15" s="189">
        <f>SUM(H16,H26)</f>
        <v>65426.130000000005</v>
      </c>
      <c r="I15" s="186">
        <f>H15/G15</f>
        <v>0.9966506717850289</v>
      </c>
      <c r="J15" s="189">
        <f>SUM(J16,J26)</f>
        <v>65646</v>
      </c>
      <c r="K15" s="189">
        <f>SUM(K16,K26)</f>
        <v>42441</v>
      </c>
      <c r="L15" s="189">
        <f>SUM(L16,L26)</f>
        <v>5075</v>
      </c>
      <c r="M15" s="189">
        <f aca="true" t="shared" si="2" ref="M15:V15">SUM(M16)</f>
        <v>0</v>
      </c>
      <c r="N15" s="189">
        <f>SUM(N26)</f>
        <v>18130</v>
      </c>
      <c r="O15" s="189">
        <f t="shared" si="2"/>
        <v>0</v>
      </c>
      <c r="P15" s="189">
        <f t="shared" si="2"/>
        <v>0</v>
      </c>
      <c r="Q15" s="189">
        <v>0</v>
      </c>
      <c r="R15" s="186">
        <v>0</v>
      </c>
      <c r="S15" s="189">
        <f t="shared" si="2"/>
        <v>0</v>
      </c>
      <c r="T15" s="189">
        <f t="shared" si="2"/>
        <v>0</v>
      </c>
      <c r="U15" s="189">
        <f t="shared" si="2"/>
        <v>0</v>
      </c>
      <c r="V15" s="189">
        <f t="shared" si="2"/>
        <v>0</v>
      </c>
    </row>
    <row r="16" spans="1:22" ht="12.75">
      <c r="A16" s="190"/>
      <c r="B16" s="190">
        <v>75011</v>
      </c>
      <c r="C16" s="190"/>
      <c r="D16" s="191">
        <f>SUM(D17)</f>
        <v>41775</v>
      </c>
      <c r="E16" s="191">
        <v>41775</v>
      </c>
      <c r="F16" s="187">
        <f>E16/D16</f>
        <v>1</v>
      </c>
      <c r="G16" s="191">
        <f>SUM(G18:G25)</f>
        <v>41775</v>
      </c>
      <c r="H16" s="191">
        <f>SUM(H18:H25)</f>
        <v>41775</v>
      </c>
      <c r="I16" s="187">
        <f aca="true" t="shared" si="3" ref="I16:I82">H16/G16</f>
        <v>1</v>
      </c>
      <c r="J16" s="191">
        <f>SUM(J18:J25)</f>
        <v>41775</v>
      </c>
      <c r="K16" s="191">
        <f>SUM(K18:K20)</f>
        <v>37500</v>
      </c>
      <c r="L16" s="191">
        <f>SUM(L21:L25)</f>
        <v>4275</v>
      </c>
      <c r="M16" s="191"/>
      <c r="N16" s="191"/>
      <c r="O16" s="191"/>
      <c r="P16" s="192"/>
      <c r="Q16" s="191"/>
      <c r="R16" s="192"/>
      <c r="S16" s="192"/>
      <c r="T16" s="192"/>
      <c r="U16" s="192"/>
      <c r="V16" s="192"/>
    </row>
    <row r="17" spans="1:22" s="281" customFormat="1" ht="12.75">
      <c r="A17" s="278"/>
      <c r="B17" s="278"/>
      <c r="C17" s="190">
        <v>2010</v>
      </c>
      <c r="D17" s="191">
        <v>41775</v>
      </c>
      <c r="E17" s="191">
        <v>41775</v>
      </c>
      <c r="F17" s="187">
        <f>E17/D17</f>
        <v>1</v>
      </c>
      <c r="G17" s="279"/>
      <c r="H17" s="279"/>
      <c r="I17" s="276"/>
      <c r="J17" s="191"/>
      <c r="K17" s="279"/>
      <c r="L17" s="191"/>
      <c r="M17" s="279"/>
      <c r="N17" s="279"/>
      <c r="O17" s="279"/>
      <c r="P17" s="280"/>
      <c r="Q17" s="279"/>
      <c r="R17" s="280"/>
      <c r="S17" s="280"/>
      <c r="T17" s="280"/>
      <c r="U17" s="280"/>
      <c r="V17" s="280"/>
    </row>
    <row r="18" spans="1:22" s="281" customFormat="1" ht="12.75">
      <c r="A18" s="278"/>
      <c r="B18" s="278"/>
      <c r="C18" s="190">
        <v>4010</v>
      </c>
      <c r="D18" s="279"/>
      <c r="E18" s="279"/>
      <c r="F18" s="279"/>
      <c r="G18" s="191">
        <v>30000</v>
      </c>
      <c r="H18" s="191">
        <v>30000</v>
      </c>
      <c r="I18" s="187">
        <f t="shared" si="3"/>
        <v>1</v>
      </c>
      <c r="J18" s="191">
        <v>30000</v>
      </c>
      <c r="K18" s="191">
        <v>30000</v>
      </c>
      <c r="L18" s="191"/>
      <c r="M18" s="279"/>
      <c r="N18" s="279"/>
      <c r="O18" s="279"/>
      <c r="P18" s="280"/>
      <c r="Q18" s="279"/>
      <c r="R18" s="280"/>
      <c r="S18" s="280"/>
      <c r="T18" s="280"/>
      <c r="U18" s="280"/>
      <c r="V18" s="280"/>
    </row>
    <row r="19" spans="1:22" s="281" customFormat="1" ht="12.75">
      <c r="A19" s="278"/>
      <c r="B19" s="278"/>
      <c r="C19" s="190">
        <v>4110</v>
      </c>
      <c r="D19" s="279"/>
      <c r="E19" s="279"/>
      <c r="F19" s="279"/>
      <c r="G19" s="191">
        <v>7000</v>
      </c>
      <c r="H19" s="191">
        <v>7000</v>
      </c>
      <c r="I19" s="187">
        <f t="shared" si="3"/>
        <v>1</v>
      </c>
      <c r="J19" s="191">
        <v>7000</v>
      </c>
      <c r="K19" s="191">
        <v>7000</v>
      </c>
      <c r="L19" s="191"/>
      <c r="M19" s="279"/>
      <c r="N19" s="279"/>
      <c r="O19" s="279"/>
      <c r="P19" s="280"/>
      <c r="Q19" s="279"/>
      <c r="R19" s="280"/>
      <c r="S19" s="280"/>
      <c r="T19" s="280"/>
      <c r="U19" s="280"/>
      <c r="V19" s="280"/>
    </row>
    <row r="20" spans="1:22" s="281" customFormat="1" ht="12.75">
      <c r="A20" s="278"/>
      <c r="B20" s="278"/>
      <c r="C20" s="190">
        <v>4120</v>
      </c>
      <c r="D20" s="279"/>
      <c r="E20" s="279"/>
      <c r="F20" s="279"/>
      <c r="G20" s="191">
        <v>500</v>
      </c>
      <c r="H20" s="191">
        <v>500</v>
      </c>
      <c r="I20" s="187">
        <f t="shared" si="3"/>
        <v>1</v>
      </c>
      <c r="J20" s="191">
        <v>500</v>
      </c>
      <c r="K20" s="191">
        <v>500</v>
      </c>
      <c r="L20" s="191"/>
      <c r="M20" s="279"/>
      <c r="N20" s="279"/>
      <c r="O20" s="279"/>
      <c r="P20" s="280"/>
      <c r="Q20" s="279"/>
      <c r="R20" s="280"/>
      <c r="S20" s="280"/>
      <c r="T20" s="280"/>
      <c r="U20" s="280"/>
      <c r="V20" s="280"/>
    </row>
    <row r="21" spans="1:22" ht="12.75">
      <c r="A21" s="190"/>
      <c r="B21" s="190"/>
      <c r="C21" s="190">
        <v>4210</v>
      </c>
      <c r="D21" s="191"/>
      <c r="E21" s="191"/>
      <c r="F21" s="191"/>
      <c r="G21" s="191">
        <v>1846.6</v>
      </c>
      <c r="H21" s="191">
        <v>1846.6</v>
      </c>
      <c r="I21" s="187">
        <f t="shared" si="3"/>
        <v>1</v>
      </c>
      <c r="J21" s="191">
        <v>1846.6</v>
      </c>
      <c r="K21" s="191">
        <v>0</v>
      </c>
      <c r="L21" s="191">
        <v>1846.6</v>
      </c>
      <c r="M21" s="191"/>
      <c r="N21" s="191"/>
      <c r="O21" s="191"/>
      <c r="P21" s="192"/>
      <c r="Q21" s="191"/>
      <c r="R21" s="192"/>
      <c r="S21" s="192"/>
      <c r="T21" s="192"/>
      <c r="U21" s="192"/>
      <c r="V21" s="192"/>
    </row>
    <row r="22" spans="1:22" s="281" customFormat="1" ht="12.75">
      <c r="A22" s="278"/>
      <c r="B22" s="278"/>
      <c r="C22" s="190">
        <v>4260</v>
      </c>
      <c r="D22" s="279"/>
      <c r="E22" s="279"/>
      <c r="F22" s="279"/>
      <c r="G22" s="191">
        <v>1000</v>
      </c>
      <c r="H22" s="191">
        <v>1000</v>
      </c>
      <c r="I22" s="187">
        <f t="shared" si="3"/>
        <v>1</v>
      </c>
      <c r="J22" s="191">
        <v>1000</v>
      </c>
      <c r="K22" s="191">
        <v>0</v>
      </c>
      <c r="L22" s="191">
        <v>1000</v>
      </c>
      <c r="M22" s="279"/>
      <c r="N22" s="279"/>
      <c r="O22" s="279"/>
      <c r="P22" s="280"/>
      <c r="Q22" s="279"/>
      <c r="R22" s="280"/>
      <c r="S22" s="280"/>
      <c r="T22" s="280"/>
      <c r="U22" s="280"/>
      <c r="V22" s="280"/>
    </row>
    <row r="23" spans="1:22" s="281" customFormat="1" ht="12.75">
      <c r="A23" s="278"/>
      <c r="B23" s="278"/>
      <c r="C23" s="190">
        <v>4370</v>
      </c>
      <c r="D23" s="279"/>
      <c r="E23" s="279"/>
      <c r="F23" s="279"/>
      <c r="G23" s="191">
        <v>775</v>
      </c>
      <c r="H23" s="191">
        <v>775</v>
      </c>
      <c r="I23" s="187">
        <f t="shared" si="3"/>
        <v>1</v>
      </c>
      <c r="J23" s="191">
        <v>775</v>
      </c>
      <c r="K23" s="191">
        <v>0</v>
      </c>
      <c r="L23" s="191">
        <v>775</v>
      </c>
      <c r="M23" s="279"/>
      <c r="N23" s="279"/>
      <c r="O23" s="279"/>
      <c r="P23" s="280"/>
      <c r="Q23" s="279"/>
      <c r="R23" s="280"/>
      <c r="S23" s="280"/>
      <c r="T23" s="280"/>
      <c r="U23" s="280"/>
      <c r="V23" s="280"/>
    </row>
    <row r="24" spans="1:22" s="281" customFormat="1" ht="12.75">
      <c r="A24" s="278"/>
      <c r="B24" s="278"/>
      <c r="C24" s="190">
        <v>4410</v>
      </c>
      <c r="D24" s="279"/>
      <c r="E24" s="279"/>
      <c r="F24" s="279"/>
      <c r="G24" s="191">
        <v>153.4</v>
      </c>
      <c r="H24" s="191">
        <v>153.4</v>
      </c>
      <c r="I24" s="187">
        <f t="shared" si="3"/>
        <v>1</v>
      </c>
      <c r="J24" s="191">
        <v>153.4</v>
      </c>
      <c r="K24" s="191">
        <v>0</v>
      </c>
      <c r="L24" s="191">
        <v>153.4</v>
      </c>
      <c r="M24" s="279"/>
      <c r="N24" s="279"/>
      <c r="O24" s="279"/>
      <c r="P24" s="280"/>
      <c r="Q24" s="279"/>
      <c r="R24" s="280"/>
      <c r="S24" s="280"/>
      <c r="T24" s="280"/>
      <c r="U24" s="280"/>
      <c r="V24" s="280"/>
    </row>
    <row r="25" spans="1:22" ht="12.75">
      <c r="A25" s="190"/>
      <c r="B25" s="190"/>
      <c r="C25" s="190">
        <v>4700</v>
      </c>
      <c r="D25" s="191"/>
      <c r="E25" s="191"/>
      <c r="F25" s="191"/>
      <c r="G25" s="191">
        <v>500</v>
      </c>
      <c r="H25" s="191">
        <v>500</v>
      </c>
      <c r="I25" s="187">
        <f t="shared" si="3"/>
        <v>1</v>
      </c>
      <c r="J25" s="191">
        <v>500</v>
      </c>
      <c r="K25" s="191">
        <v>0</v>
      </c>
      <c r="L25" s="191">
        <v>500</v>
      </c>
      <c r="M25" s="191"/>
      <c r="N25" s="191"/>
      <c r="O25" s="191"/>
      <c r="P25" s="192"/>
      <c r="Q25" s="191"/>
      <c r="R25" s="192"/>
      <c r="S25" s="192"/>
      <c r="T25" s="192"/>
      <c r="U25" s="192"/>
      <c r="V25" s="192"/>
    </row>
    <row r="26" spans="1:22" s="281" customFormat="1" ht="12.75">
      <c r="A26" s="278"/>
      <c r="B26" s="190">
        <v>75056</v>
      </c>
      <c r="C26" s="278"/>
      <c r="D26" s="191">
        <v>23871</v>
      </c>
      <c r="E26" s="191">
        <v>23651.13</v>
      </c>
      <c r="F26" s="186">
        <f>E26/D26</f>
        <v>0.9907892421766998</v>
      </c>
      <c r="G26" s="191">
        <f>SUM(G28:G34)</f>
        <v>23871</v>
      </c>
      <c r="H26" s="191">
        <f>SUM(H28:H34)</f>
        <v>23651.13</v>
      </c>
      <c r="I26" s="187">
        <f t="shared" si="3"/>
        <v>0.9907892421766998</v>
      </c>
      <c r="J26" s="191">
        <f>SUM(J28:J34)</f>
        <v>23871</v>
      </c>
      <c r="K26" s="191">
        <f>SUM(K30:K32)</f>
        <v>4941</v>
      </c>
      <c r="L26" s="191">
        <v>800</v>
      </c>
      <c r="M26" s="279"/>
      <c r="N26" s="191">
        <f>SUM(N28:N29)</f>
        <v>18130</v>
      </c>
      <c r="O26" s="279"/>
      <c r="P26" s="280"/>
      <c r="Q26" s="279"/>
      <c r="R26" s="280"/>
      <c r="S26" s="280"/>
      <c r="T26" s="280"/>
      <c r="U26" s="280"/>
      <c r="V26" s="280"/>
    </row>
    <row r="27" spans="1:22" s="281" customFormat="1" ht="12.75">
      <c r="A27" s="278"/>
      <c r="B27" s="278"/>
      <c r="C27" s="190">
        <v>2010</v>
      </c>
      <c r="D27" s="191">
        <v>23871</v>
      </c>
      <c r="E27" s="191">
        <v>23651.13</v>
      </c>
      <c r="F27" s="187">
        <f>E27/D27</f>
        <v>0.9907892421766998</v>
      </c>
      <c r="G27" s="279"/>
      <c r="H27" s="279"/>
      <c r="I27" s="272"/>
      <c r="J27" s="279"/>
      <c r="K27" s="279"/>
      <c r="L27" s="279"/>
      <c r="M27" s="279"/>
      <c r="N27" s="191"/>
      <c r="O27" s="279"/>
      <c r="P27" s="280"/>
      <c r="Q27" s="279"/>
      <c r="R27" s="280"/>
      <c r="S27" s="280"/>
      <c r="T27" s="280"/>
      <c r="U27" s="280"/>
      <c r="V27" s="280"/>
    </row>
    <row r="28" spans="1:22" s="281" customFormat="1" ht="12.75">
      <c r="A28" s="278"/>
      <c r="B28" s="278"/>
      <c r="C28" s="190">
        <v>3020</v>
      </c>
      <c r="D28" s="191"/>
      <c r="E28" s="279"/>
      <c r="F28" s="279"/>
      <c r="G28" s="191">
        <v>7530</v>
      </c>
      <c r="H28" s="191">
        <v>7530</v>
      </c>
      <c r="I28" s="187">
        <f t="shared" si="3"/>
        <v>1</v>
      </c>
      <c r="J28" s="191">
        <v>7530</v>
      </c>
      <c r="K28" s="279"/>
      <c r="L28" s="279"/>
      <c r="M28" s="279"/>
      <c r="N28" s="191">
        <v>7530</v>
      </c>
      <c r="O28" s="279"/>
      <c r="P28" s="280"/>
      <c r="Q28" s="279"/>
      <c r="R28" s="280"/>
      <c r="S28" s="280"/>
      <c r="T28" s="280"/>
      <c r="U28" s="280"/>
      <c r="V28" s="280"/>
    </row>
    <row r="29" spans="1:22" s="281" customFormat="1" ht="12.75">
      <c r="A29" s="278"/>
      <c r="B29" s="278"/>
      <c r="C29" s="190">
        <v>3040</v>
      </c>
      <c r="D29" s="191"/>
      <c r="E29" s="279"/>
      <c r="F29" s="279"/>
      <c r="G29" s="191">
        <v>10600</v>
      </c>
      <c r="H29" s="191">
        <v>10600</v>
      </c>
      <c r="I29" s="187">
        <f t="shared" si="3"/>
        <v>1</v>
      </c>
      <c r="J29" s="191">
        <v>10600</v>
      </c>
      <c r="K29" s="279"/>
      <c r="L29" s="279"/>
      <c r="M29" s="279"/>
      <c r="N29" s="191">
        <v>10600</v>
      </c>
      <c r="O29" s="279"/>
      <c r="P29" s="280"/>
      <c r="Q29" s="279"/>
      <c r="R29" s="280"/>
      <c r="S29" s="280"/>
      <c r="T29" s="280"/>
      <c r="U29" s="280"/>
      <c r="V29" s="280"/>
    </row>
    <row r="30" spans="1:22" s="281" customFormat="1" ht="12.75">
      <c r="A30" s="278"/>
      <c r="B30" s="278"/>
      <c r="C30" s="190">
        <v>4110</v>
      </c>
      <c r="D30" s="279"/>
      <c r="E30" s="279"/>
      <c r="F30" s="279"/>
      <c r="G30" s="191">
        <v>634.26</v>
      </c>
      <c r="H30" s="191">
        <v>634.26</v>
      </c>
      <c r="I30" s="187">
        <f t="shared" si="3"/>
        <v>1</v>
      </c>
      <c r="J30" s="191">
        <v>634.26</v>
      </c>
      <c r="K30" s="191">
        <v>634.26</v>
      </c>
      <c r="L30" s="191"/>
      <c r="M30" s="279"/>
      <c r="N30" s="279"/>
      <c r="O30" s="279"/>
      <c r="P30" s="280"/>
      <c r="Q30" s="279"/>
      <c r="R30" s="280"/>
      <c r="S30" s="280"/>
      <c r="T30" s="280"/>
      <c r="U30" s="280"/>
      <c r="V30" s="280"/>
    </row>
    <row r="31" spans="1:22" s="281" customFormat="1" ht="12.75">
      <c r="A31" s="278"/>
      <c r="B31" s="278"/>
      <c r="C31" s="190">
        <v>4120</v>
      </c>
      <c r="D31" s="279"/>
      <c r="E31" s="279"/>
      <c r="F31" s="279"/>
      <c r="G31" s="191">
        <v>106.36</v>
      </c>
      <c r="H31" s="191">
        <v>102.91</v>
      </c>
      <c r="I31" s="187">
        <f t="shared" si="3"/>
        <v>0.967562993606619</v>
      </c>
      <c r="J31" s="191">
        <v>106.36</v>
      </c>
      <c r="K31" s="191">
        <v>106.36</v>
      </c>
      <c r="L31" s="191"/>
      <c r="M31" s="279"/>
      <c r="N31" s="279"/>
      <c r="O31" s="279"/>
      <c r="P31" s="280"/>
      <c r="Q31" s="279"/>
      <c r="R31" s="280"/>
      <c r="S31" s="280"/>
      <c r="T31" s="280"/>
      <c r="U31" s="280"/>
      <c r="V31" s="280"/>
    </row>
    <row r="32" spans="1:22" s="281" customFormat="1" ht="12.75">
      <c r="A32" s="278"/>
      <c r="B32" s="278"/>
      <c r="C32" s="190">
        <v>4170</v>
      </c>
      <c r="D32" s="279"/>
      <c r="E32" s="279"/>
      <c r="F32" s="279"/>
      <c r="G32" s="191">
        <v>4200.38</v>
      </c>
      <c r="H32" s="191">
        <v>4200.38</v>
      </c>
      <c r="I32" s="187">
        <f t="shared" si="3"/>
        <v>1</v>
      </c>
      <c r="J32" s="191">
        <v>4200.38</v>
      </c>
      <c r="K32" s="191">
        <v>4200.38</v>
      </c>
      <c r="L32" s="191"/>
      <c r="M32" s="279"/>
      <c r="N32" s="279"/>
      <c r="O32" s="279"/>
      <c r="P32" s="280"/>
      <c r="Q32" s="279"/>
      <c r="R32" s="280"/>
      <c r="S32" s="280"/>
      <c r="T32" s="280"/>
      <c r="U32" s="280"/>
      <c r="V32" s="280"/>
    </row>
    <row r="33" spans="1:22" s="281" customFormat="1" ht="12.75">
      <c r="A33" s="278"/>
      <c r="B33" s="278"/>
      <c r="C33" s="190">
        <v>4210</v>
      </c>
      <c r="D33" s="279"/>
      <c r="E33" s="279"/>
      <c r="F33" s="279"/>
      <c r="G33" s="191">
        <v>500</v>
      </c>
      <c r="H33" s="191">
        <v>500</v>
      </c>
      <c r="I33" s="187">
        <f t="shared" si="3"/>
        <v>1</v>
      </c>
      <c r="J33" s="191">
        <v>500</v>
      </c>
      <c r="K33" s="191">
        <v>0</v>
      </c>
      <c r="L33" s="191">
        <v>500</v>
      </c>
      <c r="M33" s="279"/>
      <c r="N33" s="279"/>
      <c r="O33" s="279"/>
      <c r="P33" s="280"/>
      <c r="Q33" s="279"/>
      <c r="R33" s="280"/>
      <c r="S33" s="280"/>
      <c r="T33" s="280"/>
      <c r="U33" s="280"/>
      <c r="V33" s="280"/>
    </row>
    <row r="34" spans="1:22" s="281" customFormat="1" ht="12.75">
      <c r="A34" s="278"/>
      <c r="B34" s="278"/>
      <c r="C34" s="190">
        <v>4410</v>
      </c>
      <c r="D34" s="279"/>
      <c r="E34" s="279"/>
      <c r="F34" s="279"/>
      <c r="G34" s="191">
        <v>300</v>
      </c>
      <c r="H34" s="191">
        <v>83.58</v>
      </c>
      <c r="I34" s="187">
        <f t="shared" si="3"/>
        <v>0.2786</v>
      </c>
      <c r="J34" s="191">
        <v>300</v>
      </c>
      <c r="K34" s="191">
        <v>0</v>
      </c>
      <c r="L34" s="191">
        <v>300</v>
      </c>
      <c r="M34" s="279"/>
      <c r="N34" s="279"/>
      <c r="O34" s="279"/>
      <c r="P34" s="280"/>
      <c r="Q34" s="279"/>
      <c r="R34" s="280"/>
      <c r="S34" s="280"/>
      <c r="T34" s="280"/>
      <c r="U34" s="280"/>
      <c r="V34" s="280"/>
    </row>
    <row r="35" spans="1:22" s="277" customFormat="1" ht="12.75">
      <c r="A35" s="188">
        <v>751</v>
      </c>
      <c r="B35" s="275"/>
      <c r="C35" s="275"/>
      <c r="D35" s="189">
        <f>SUM(D36,D50,D40)</f>
        <v>24819</v>
      </c>
      <c r="E35" s="189">
        <f>SUM(E36,E50,E40)</f>
        <v>22016.15</v>
      </c>
      <c r="F35" s="186">
        <f>E35/D35</f>
        <v>0.8870683750352553</v>
      </c>
      <c r="G35" s="189">
        <f>SUM(G36,G50,G40)</f>
        <v>24819</v>
      </c>
      <c r="H35" s="189">
        <f>SUM(H36,H50,H40)</f>
        <v>22016.15</v>
      </c>
      <c r="I35" s="186">
        <f t="shared" si="3"/>
        <v>0.8870683750352553</v>
      </c>
      <c r="J35" s="189">
        <f>SUM(J36,J50,J40)</f>
        <v>24819</v>
      </c>
      <c r="K35" s="189">
        <f>SUM(K36,K50,K40)</f>
        <v>4863.01</v>
      </c>
      <c r="L35" s="189">
        <f>SUM(L36,L50,L40)</f>
        <v>6690.99</v>
      </c>
      <c r="M35" s="189">
        <f>SUM(M36,M50)</f>
        <v>0</v>
      </c>
      <c r="N35" s="189">
        <f>SUM(N36,N50,N40)</f>
        <v>13265</v>
      </c>
      <c r="O35" s="189">
        <f aca="true" t="shared" si="4" ref="O35:V35">SUM(O36)</f>
        <v>0</v>
      </c>
      <c r="P35" s="189">
        <f t="shared" si="4"/>
        <v>0</v>
      </c>
      <c r="Q35" s="189">
        <v>0</v>
      </c>
      <c r="R35" s="186">
        <v>0</v>
      </c>
      <c r="S35" s="189">
        <f t="shared" si="4"/>
        <v>0</v>
      </c>
      <c r="T35" s="189">
        <f t="shared" si="4"/>
        <v>0</v>
      </c>
      <c r="U35" s="189">
        <f t="shared" si="4"/>
        <v>0</v>
      </c>
      <c r="V35" s="189">
        <f t="shared" si="4"/>
        <v>0</v>
      </c>
    </row>
    <row r="36" spans="1:22" s="281" customFormat="1" ht="12.75">
      <c r="A36" s="278"/>
      <c r="B36" s="190">
        <v>75101</v>
      </c>
      <c r="C36" s="190"/>
      <c r="D36" s="191">
        <f>SUM(D37)</f>
        <v>1074</v>
      </c>
      <c r="E36" s="191">
        <v>1074</v>
      </c>
      <c r="F36" s="187">
        <f>E36/D36</f>
        <v>1</v>
      </c>
      <c r="G36" s="191">
        <f>SUM(G38:G39)</f>
        <v>1074</v>
      </c>
      <c r="H36" s="191">
        <f>SUM(H38:H39)</f>
        <v>1074</v>
      </c>
      <c r="I36" s="187">
        <f t="shared" si="3"/>
        <v>1</v>
      </c>
      <c r="J36" s="191">
        <f>SUM(J38:J39)</f>
        <v>1074</v>
      </c>
      <c r="K36" s="279"/>
      <c r="L36" s="191">
        <f>SUM(L38:L39)</f>
        <v>1074</v>
      </c>
      <c r="M36" s="279"/>
      <c r="N36" s="279"/>
      <c r="O36" s="279"/>
      <c r="P36" s="280"/>
      <c r="Q36" s="279"/>
      <c r="R36" s="280"/>
      <c r="S36" s="280"/>
      <c r="T36" s="280"/>
      <c r="U36" s="280"/>
      <c r="V36" s="280"/>
    </row>
    <row r="37" spans="1:22" s="281" customFormat="1" ht="12.75">
      <c r="A37" s="278"/>
      <c r="B37" s="190"/>
      <c r="C37" s="190">
        <v>2010</v>
      </c>
      <c r="D37" s="191">
        <v>1074</v>
      </c>
      <c r="E37" s="191">
        <v>1074</v>
      </c>
      <c r="F37" s="187">
        <f>E37/D37</f>
        <v>1</v>
      </c>
      <c r="G37" s="279"/>
      <c r="H37" s="279"/>
      <c r="I37" s="272"/>
      <c r="J37" s="191"/>
      <c r="K37" s="279"/>
      <c r="L37" s="191"/>
      <c r="M37" s="279"/>
      <c r="N37" s="279"/>
      <c r="O37" s="279"/>
      <c r="P37" s="280"/>
      <c r="Q37" s="279"/>
      <c r="R37" s="280"/>
      <c r="S37" s="280"/>
      <c r="T37" s="280"/>
      <c r="U37" s="280"/>
      <c r="V37" s="280"/>
    </row>
    <row r="38" spans="1:22" s="281" customFormat="1" ht="12.75">
      <c r="A38" s="278"/>
      <c r="B38" s="278"/>
      <c r="C38" s="190">
        <v>4300</v>
      </c>
      <c r="D38" s="279"/>
      <c r="E38" s="279"/>
      <c r="F38" s="279"/>
      <c r="G38" s="191">
        <v>800</v>
      </c>
      <c r="H38" s="191">
        <v>800</v>
      </c>
      <c r="I38" s="187">
        <f t="shared" si="3"/>
        <v>1</v>
      </c>
      <c r="J38" s="191">
        <v>800</v>
      </c>
      <c r="K38" s="279"/>
      <c r="L38" s="191">
        <v>800</v>
      </c>
      <c r="M38" s="279"/>
      <c r="N38" s="279"/>
      <c r="O38" s="279"/>
      <c r="P38" s="280"/>
      <c r="Q38" s="279"/>
      <c r="R38" s="280"/>
      <c r="S38" s="280"/>
      <c r="T38" s="280"/>
      <c r="U38" s="280"/>
      <c r="V38" s="280"/>
    </row>
    <row r="39" spans="1:22" s="281" customFormat="1" ht="12.75">
      <c r="A39" s="278"/>
      <c r="B39" s="278"/>
      <c r="C39" s="190">
        <v>4370</v>
      </c>
      <c r="D39" s="279"/>
      <c r="E39" s="279"/>
      <c r="F39" s="279"/>
      <c r="G39" s="191">
        <v>274</v>
      </c>
      <c r="H39" s="191">
        <v>274</v>
      </c>
      <c r="I39" s="187">
        <f t="shared" si="3"/>
        <v>1</v>
      </c>
      <c r="J39" s="191">
        <v>274</v>
      </c>
      <c r="K39" s="279"/>
      <c r="L39" s="191">
        <v>274</v>
      </c>
      <c r="M39" s="279"/>
      <c r="N39" s="279"/>
      <c r="O39" s="279"/>
      <c r="P39" s="280"/>
      <c r="Q39" s="279"/>
      <c r="R39" s="280"/>
      <c r="S39" s="280"/>
      <c r="T39" s="280"/>
      <c r="U39" s="280"/>
      <c r="V39" s="280"/>
    </row>
    <row r="40" spans="1:22" s="281" customFormat="1" ht="12.75">
      <c r="A40" s="278"/>
      <c r="B40" s="190">
        <v>75108</v>
      </c>
      <c r="C40" s="190"/>
      <c r="D40" s="191">
        <f>SUM(D41)</f>
        <v>13969</v>
      </c>
      <c r="E40" s="191">
        <f>SUM(E41)</f>
        <v>13505.43</v>
      </c>
      <c r="F40" s="187">
        <f>E40/D40</f>
        <v>0.9668143746868065</v>
      </c>
      <c r="G40" s="191">
        <f>SUM(G42:G49)</f>
        <v>13969</v>
      </c>
      <c r="H40" s="191">
        <f>SUM(H42:H49)</f>
        <v>13505.43</v>
      </c>
      <c r="I40" s="187">
        <f>H40/G40</f>
        <v>0.9668143746868065</v>
      </c>
      <c r="J40" s="191">
        <f>SUM(J42:J49)</f>
        <v>13969</v>
      </c>
      <c r="K40" s="191">
        <f>SUM(K42:K49)</f>
        <v>3334</v>
      </c>
      <c r="L40" s="191">
        <f>SUM(L42:L49)</f>
        <v>3135</v>
      </c>
      <c r="M40" s="279"/>
      <c r="N40" s="191">
        <f>SUM(N42:N49)</f>
        <v>7500</v>
      </c>
      <c r="O40" s="279"/>
      <c r="P40" s="280"/>
      <c r="Q40" s="279"/>
      <c r="R40" s="280"/>
      <c r="S40" s="280"/>
      <c r="T40" s="280"/>
      <c r="U40" s="280"/>
      <c r="V40" s="280"/>
    </row>
    <row r="41" spans="1:22" s="281" customFormat="1" ht="12.75">
      <c r="A41" s="278"/>
      <c r="B41" s="278"/>
      <c r="C41" s="190">
        <v>2010</v>
      </c>
      <c r="D41" s="191">
        <v>13969</v>
      </c>
      <c r="E41" s="191">
        <v>13505.43</v>
      </c>
      <c r="F41" s="187">
        <f>E41/D41</f>
        <v>0.9668143746868065</v>
      </c>
      <c r="G41" s="191"/>
      <c r="H41" s="191"/>
      <c r="I41" s="187"/>
      <c r="J41" s="191"/>
      <c r="K41" s="279"/>
      <c r="L41" s="191"/>
      <c r="M41" s="279"/>
      <c r="N41" s="279"/>
      <c r="O41" s="279"/>
      <c r="P41" s="280"/>
      <c r="Q41" s="279"/>
      <c r="R41" s="280"/>
      <c r="S41" s="280"/>
      <c r="T41" s="280"/>
      <c r="U41" s="280"/>
      <c r="V41" s="280"/>
    </row>
    <row r="42" spans="1:22" s="281" customFormat="1" ht="12.75">
      <c r="A42" s="278"/>
      <c r="B42" s="278"/>
      <c r="C42" s="190">
        <v>3030</v>
      </c>
      <c r="D42" s="279"/>
      <c r="E42" s="279"/>
      <c r="F42" s="279"/>
      <c r="G42" s="191">
        <v>7500</v>
      </c>
      <c r="H42" s="191">
        <v>7340</v>
      </c>
      <c r="I42" s="187">
        <f>H42/G42</f>
        <v>0.9786666666666667</v>
      </c>
      <c r="J42" s="191">
        <v>7500</v>
      </c>
      <c r="K42" s="279"/>
      <c r="L42" s="191"/>
      <c r="M42" s="279"/>
      <c r="N42" s="191">
        <v>7500</v>
      </c>
      <c r="O42" s="279"/>
      <c r="P42" s="280"/>
      <c r="Q42" s="279"/>
      <c r="R42" s="280"/>
      <c r="S42" s="280"/>
      <c r="T42" s="280"/>
      <c r="U42" s="280"/>
      <c r="V42" s="280"/>
    </row>
    <row r="43" spans="1:22" s="281" customFormat="1" ht="12.75">
      <c r="A43" s="278"/>
      <c r="B43" s="278"/>
      <c r="C43" s="190">
        <v>4110</v>
      </c>
      <c r="D43" s="279"/>
      <c r="E43" s="279"/>
      <c r="F43" s="279"/>
      <c r="G43" s="191">
        <v>430</v>
      </c>
      <c r="H43" s="191">
        <v>428.58</v>
      </c>
      <c r="I43" s="187">
        <f aca="true" t="shared" si="5" ref="I43:I49">H43/G43</f>
        <v>0.9966976744186046</v>
      </c>
      <c r="J43" s="191">
        <v>430</v>
      </c>
      <c r="K43" s="191">
        <v>430</v>
      </c>
      <c r="L43" s="191"/>
      <c r="M43" s="279"/>
      <c r="N43" s="279"/>
      <c r="O43" s="279"/>
      <c r="P43" s="280"/>
      <c r="Q43" s="279"/>
      <c r="R43" s="280"/>
      <c r="S43" s="280"/>
      <c r="T43" s="280"/>
      <c r="U43" s="280"/>
      <c r="V43" s="280"/>
    </row>
    <row r="44" spans="1:22" s="281" customFormat="1" ht="12.75">
      <c r="A44" s="278"/>
      <c r="B44" s="278"/>
      <c r="C44" s="190">
        <v>4120</v>
      </c>
      <c r="D44" s="279"/>
      <c r="E44" s="279"/>
      <c r="F44" s="279"/>
      <c r="G44" s="191">
        <v>66</v>
      </c>
      <c r="H44" s="191">
        <v>64.32</v>
      </c>
      <c r="I44" s="187">
        <f t="shared" si="5"/>
        <v>0.9745454545454545</v>
      </c>
      <c r="J44" s="191">
        <v>66</v>
      </c>
      <c r="K44" s="191">
        <v>66</v>
      </c>
      <c r="L44" s="191"/>
      <c r="M44" s="279"/>
      <c r="N44" s="279"/>
      <c r="O44" s="279"/>
      <c r="P44" s="280"/>
      <c r="Q44" s="279"/>
      <c r="R44" s="280"/>
      <c r="S44" s="280"/>
      <c r="T44" s="280"/>
      <c r="U44" s="280"/>
      <c r="V44" s="280"/>
    </row>
    <row r="45" spans="1:22" s="281" customFormat="1" ht="12.75">
      <c r="A45" s="278"/>
      <c r="B45" s="278"/>
      <c r="C45" s="190">
        <v>4170</v>
      </c>
      <c r="D45" s="279"/>
      <c r="E45" s="279"/>
      <c r="F45" s="279"/>
      <c r="G45" s="191">
        <v>2838</v>
      </c>
      <c r="H45" s="191">
        <v>2838</v>
      </c>
      <c r="I45" s="187">
        <f t="shared" si="5"/>
        <v>1</v>
      </c>
      <c r="J45" s="191">
        <v>2838</v>
      </c>
      <c r="K45" s="191">
        <v>2838</v>
      </c>
      <c r="L45" s="191"/>
      <c r="M45" s="279"/>
      <c r="N45" s="279"/>
      <c r="O45" s="279"/>
      <c r="P45" s="280"/>
      <c r="Q45" s="279"/>
      <c r="R45" s="280"/>
      <c r="S45" s="280"/>
      <c r="T45" s="280"/>
      <c r="U45" s="280"/>
      <c r="V45" s="280"/>
    </row>
    <row r="46" spans="1:22" s="281" customFormat="1" ht="12.75">
      <c r="A46" s="278"/>
      <c r="B46" s="278"/>
      <c r="C46" s="190">
        <v>4210</v>
      </c>
      <c r="D46" s="279"/>
      <c r="E46" s="279"/>
      <c r="F46" s="279"/>
      <c r="G46" s="191">
        <v>2389</v>
      </c>
      <c r="H46" s="191">
        <v>2374.05</v>
      </c>
      <c r="I46" s="187">
        <f t="shared" si="5"/>
        <v>0.993742151527836</v>
      </c>
      <c r="J46" s="191">
        <v>2389</v>
      </c>
      <c r="K46" s="279"/>
      <c r="L46" s="191">
        <v>2389</v>
      </c>
      <c r="M46" s="279"/>
      <c r="N46" s="279"/>
      <c r="O46" s="279"/>
      <c r="P46" s="280"/>
      <c r="Q46" s="279"/>
      <c r="R46" s="280"/>
      <c r="S46" s="280"/>
      <c r="T46" s="280"/>
      <c r="U46" s="280"/>
      <c r="V46" s="280"/>
    </row>
    <row r="47" spans="1:22" s="281" customFormat="1" ht="12.75">
      <c r="A47" s="278"/>
      <c r="B47" s="278"/>
      <c r="C47" s="190">
        <v>4260</v>
      </c>
      <c r="D47" s="279"/>
      <c r="E47" s="279"/>
      <c r="F47" s="279"/>
      <c r="G47" s="191">
        <v>100</v>
      </c>
      <c r="H47" s="191">
        <v>100</v>
      </c>
      <c r="I47" s="187">
        <f t="shared" si="5"/>
        <v>1</v>
      </c>
      <c r="J47" s="191">
        <v>100</v>
      </c>
      <c r="K47" s="279"/>
      <c r="L47" s="191">
        <v>100</v>
      </c>
      <c r="M47" s="279"/>
      <c r="N47" s="279"/>
      <c r="O47" s="279"/>
      <c r="P47" s="280"/>
      <c r="Q47" s="279"/>
      <c r="R47" s="280"/>
      <c r="S47" s="280"/>
      <c r="T47" s="280"/>
      <c r="U47" s="280"/>
      <c r="V47" s="280"/>
    </row>
    <row r="48" spans="1:22" s="281" customFormat="1" ht="12.75">
      <c r="A48" s="278"/>
      <c r="B48" s="278"/>
      <c r="C48" s="190">
        <v>4370</v>
      </c>
      <c r="D48" s="279"/>
      <c r="E48" s="279"/>
      <c r="F48" s="279"/>
      <c r="G48" s="191">
        <v>200</v>
      </c>
      <c r="H48" s="191">
        <v>200</v>
      </c>
      <c r="I48" s="187">
        <f t="shared" si="5"/>
        <v>1</v>
      </c>
      <c r="J48" s="191">
        <v>200</v>
      </c>
      <c r="K48" s="279"/>
      <c r="L48" s="191">
        <v>200</v>
      </c>
      <c r="M48" s="279"/>
      <c r="N48" s="279"/>
      <c r="O48" s="279"/>
      <c r="P48" s="280"/>
      <c r="Q48" s="279"/>
      <c r="R48" s="280"/>
      <c r="S48" s="280"/>
      <c r="T48" s="280"/>
      <c r="U48" s="280"/>
      <c r="V48" s="280"/>
    </row>
    <row r="49" spans="1:22" s="281" customFormat="1" ht="12.75">
      <c r="A49" s="278"/>
      <c r="B49" s="278"/>
      <c r="C49" s="190">
        <v>4410</v>
      </c>
      <c r="D49" s="279"/>
      <c r="E49" s="279"/>
      <c r="F49" s="279"/>
      <c r="G49" s="191">
        <v>446</v>
      </c>
      <c r="H49" s="191">
        <v>160.48</v>
      </c>
      <c r="I49" s="187">
        <f t="shared" si="5"/>
        <v>0.3598206278026906</v>
      </c>
      <c r="J49" s="191">
        <v>446</v>
      </c>
      <c r="K49" s="279"/>
      <c r="L49" s="191">
        <v>446</v>
      </c>
      <c r="M49" s="279"/>
      <c r="N49" s="279"/>
      <c r="O49" s="279"/>
      <c r="P49" s="280"/>
      <c r="Q49" s="279"/>
      <c r="R49" s="280"/>
      <c r="S49" s="280"/>
      <c r="T49" s="280"/>
      <c r="U49" s="280"/>
      <c r="V49" s="280"/>
    </row>
    <row r="50" spans="1:22" s="281" customFormat="1" ht="12.75">
      <c r="A50" s="278"/>
      <c r="B50" s="190">
        <v>75109</v>
      </c>
      <c r="C50" s="278"/>
      <c r="D50" s="191">
        <f>SUM(D51)</f>
        <v>9776</v>
      </c>
      <c r="E50" s="191">
        <v>7436.72</v>
      </c>
      <c r="F50" s="187">
        <f>E50/D50</f>
        <v>0.7607119476268412</v>
      </c>
      <c r="G50" s="191">
        <f>SUM(G52:G60)</f>
        <v>9776</v>
      </c>
      <c r="H50" s="191">
        <f>SUM(H52:H60)</f>
        <v>7436.72</v>
      </c>
      <c r="I50" s="187">
        <f t="shared" si="3"/>
        <v>0.7607119476268412</v>
      </c>
      <c r="J50" s="191">
        <f>SUM(J52:J60)</f>
        <v>9776</v>
      </c>
      <c r="K50" s="191">
        <f>SUM(K52:K60)</f>
        <v>1529.01</v>
      </c>
      <c r="L50" s="191">
        <f>SUM(L52:L60)</f>
        <v>2481.99</v>
      </c>
      <c r="M50" s="279"/>
      <c r="N50" s="191">
        <f>SUM(N52:N60)</f>
        <v>5765</v>
      </c>
      <c r="O50" s="279"/>
      <c r="P50" s="280"/>
      <c r="Q50" s="279"/>
      <c r="R50" s="280"/>
      <c r="S50" s="280"/>
      <c r="T50" s="280"/>
      <c r="U50" s="280"/>
      <c r="V50" s="280"/>
    </row>
    <row r="51" spans="1:22" s="281" customFormat="1" ht="12.75">
      <c r="A51" s="278"/>
      <c r="B51" s="278"/>
      <c r="C51" s="190">
        <v>2010</v>
      </c>
      <c r="D51" s="191">
        <v>9776</v>
      </c>
      <c r="E51" s="191">
        <v>7436.72</v>
      </c>
      <c r="F51" s="187">
        <f>E51/D51</f>
        <v>0.7607119476268412</v>
      </c>
      <c r="G51" s="191"/>
      <c r="H51" s="279"/>
      <c r="I51" s="276"/>
      <c r="J51" s="191"/>
      <c r="K51" s="279"/>
      <c r="L51" s="279"/>
      <c r="M51" s="279"/>
      <c r="N51" s="279"/>
      <c r="O51" s="279"/>
      <c r="P51" s="280"/>
      <c r="Q51" s="279"/>
      <c r="R51" s="280"/>
      <c r="S51" s="280"/>
      <c r="T51" s="280"/>
      <c r="U51" s="280"/>
      <c r="V51" s="280"/>
    </row>
    <row r="52" spans="1:22" s="281" customFormat="1" ht="12.75">
      <c r="A52" s="278"/>
      <c r="B52" s="278"/>
      <c r="C52" s="190">
        <v>3030</v>
      </c>
      <c r="D52" s="279"/>
      <c r="E52" s="279"/>
      <c r="F52" s="279"/>
      <c r="G52" s="191">
        <v>5765</v>
      </c>
      <c r="H52" s="191">
        <v>4380</v>
      </c>
      <c r="I52" s="187">
        <f t="shared" si="3"/>
        <v>0.7597571552471812</v>
      </c>
      <c r="J52" s="191">
        <v>5765</v>
      </c>
      <c r="K52" s="279"/>
      <c r="L52" s="279"/>
      <c r="M52" s="279"/>
      <c r="N52" s="191">
        <v>5765</v>
      </c>
      <c r="O52" s="279"/>
      <c r="P52" s="280"/>
      <c r="Q52" s="279"/>
      <c r="R52" s="280"/>
      <c r="S52" s="280"/>
      <c r="T52" s="280"/>
      <c r="U52" s="280"/>
      <c r="V52" s="280"/>
    </row>
    <row r="53" spans="1:22" s="281" customFormat="1" ht="12.75">
      <c r="A53" s="278"/>
      <c r="B53" s="278"/>
      <c r="C53" s="190">
        <v>4110</v>
      </c>
      <c r="D53" s="279"/>
      <c r="E53" s="279"/>
      <c r="F53" s="279"/>
      <c r="G53" s="191">
        <v>183.95</v>
      </c>
      <c r="H53" s="191">
        <v>159.84</v>
      </c>
      <c r="I53" s="187">
        <f t="shared" si="3"/>
        <v>0.8689317749388421</v>
      </c>
      <c r="J53" s="191">
        <v>183.95</v>
      </c>
      <c r="K53" s="191">
        <v>183.95</v>
      </c>
      <c r="L53" s="279"/>
      <c r="M53" s="279"/>
      <c r="N53" s="279"/>
      <c r="O53" s="279"/>
      <c r="P53" s="280"/>
      <c r="Q53" s="279"/>
      <c r="R53" s="280"/>
      <c r="S53" s="280"/>
      <c r="T53" s="280"/>
      <c r="U53" s="280"/>
      <c r="V53" s="280"/>
    </row>
    <row r="54" spans="1:22" s="281" customFormat="1" ht="12.75">
      <c r="A54" s="278"/>
      <c r="B54" s="278"/>
      <c r="C54" s="190">
        <v>4120</v>
      </c>
      <c r="D54" s="279"/>
      <c r="E54" s="279"/>
      <c r="F54" s="279"/>
      <c r="G54" s="191">
        <v>29.84</v>
      </c>
      <c r="H54" s="191">
        <v>25.94</v>
      </c>
      <c r="I54" s="187">
        <f t="shared" si="3"/>
        <v>0.8693029490616623</v>
      </c>
      <c r="J54" s="191">
        <v>29.84</v>
      </c>
      <c r="K54" s="191">
        <v>29.84</v>
      </c>
      <c r="L54" s="279"/>
      <c r="M54" s="279"/>
      <c r="N54" s="279"/>
      <c r="O54" s="279"/>
      <c r="P54" s="280"/>
      <c r="Q54" s="279"/>
      <c r="R54" s="280"/>
      <c r="S54" s="280"/>
      <c r="T54" s="280"/>
      <c r="U54" s="280"/>
      <c r="V54" s="280"/>
    </row>
    <row r="55" spans="1:22" s="281" customFormat="1" ht="12.75">
      <c r="A55" s="278"/>
      <c r="B55" s="278"/>
      <c r="C55" s="190">
        <v>4170</v>
      </c>
      <c r="D55" s="279"/>
      <c r="E55" s="279"/>
      <c r="F55" s="279"/>
      <c r="G55" s="191">
        <v>1315.22</v>
      </c>
      <c r="H55" s="191">
        <v>1058.5</v>
      </c>
      <c r="I55" s="187">
        <f t="shared" si="3"/>
        <v>0.8048083210413467</v>
      </c>
      <c r="J55" s="191">
        <v>1315.22</v>
      </c>
      <c r="K55" s="191">
        <v>1315.22</v>
      </c>
      <c r="L55" s="191"/>
      <c r="M55" s="279"/>
      <c r="N55" s="279"/>
      <c r="O55" s="279"/>
      <c r="P55" s="280"/>
      <c r="Q55" s="279"/>
      <c r="R55" s="280"/>
      <c r="S55" s="280"/>
      <c r="T55" s="280"/>
      <c r="U55" s="280"/>
      <c r="V55" s="280"/>
    </row>
    <row r="56" spans="1:22" s="281" customFormat="1" ht="12.75">
      <c r="A56" s="278"/>
      <c r="B56" s="278"/>
      <c r="C56" s="190">
        <v>4210</v>
      </c>
      <c r="D56" s="279"/>
      <c r="E56" s="279"/>
      <c r="F56" s="279"/>
      <c r="G56" s="191">
        <v>1678</v>
      </c>
      <c r="H56" s="191">
        <v>1186.13</v>
      </c>
      <c r="I56" s="187">
        <f t="shared" si="3"/>
        <v>0.7068712753277713</v>
      </c>
      <c r="J56" s="191">
        <v>1678</v>
      </c>
      <c r="K56" s="279"/>
      <c r="L56" s="191">
        <v>1678</v>
      </c>
      <c r="M56" s="279"/>
      <c r="N56" s="279"/>
      <c r="O56" s="279"/>
      <c r="P56" s="280"/>
      <c r="Q56" s="279"/>
      <c r="R56" s="280"/>
      <c r="S56" s="280"/>
      <c r="T56" s="280"/>
      <c r="U56" s="280"/>
      <c r="V56" s="280"/>
    </row>
    <row r="57" spans="1:22" s="281" customFormat="1" ht="12.75">
      <c r="A57" s="278"/>
      <c r="B57" s="278"/>
      <c r="C57" s="190">
        <v>4260</v>
      </c>
      <c r="D57" s="279"/>
      <c r="E57" s="279"/>
      <c r="F57" s="279"/>
      <c r="G57" s="191">
        <v>195</v>
      </c>
      <c r="H57" s="191">
        <v>135</v>
      </c>
      <c r="I57" s="187">
        <f t="shared" si="3"/>
        <v>0.6923076923076923</v>
      </c>
      <c r="J57" s="191">
        <v>195</v>
      </c>
      <c r="K57" s="279"/>
      <c r="L57" s="191">
        <v>195</v>
      </c>
      <c r="M57" s="279"/>
      <c r="N57" s="279"/>
      <c r="O57" s="279"/>
      <c r="P57" s="280"/>
      <c r="Q57" s="279"/>
      <c r="R57" s="280"/>
      <c r="S57" s="280"/>
      <c r="T57" s="280"/>
      <c r="U57" s="280"/>
      <c r="V57" s="280"/>
    </row>
    <row r="58" spans="1:22" s="281" customFormat="1" ht="12.75">
      <c r="A58" s="278"/>
      <c r="B58" s="278"/>
      <c r="C58" s="190">
        <v>4300</v>
      </c>
      <c r="D58" s="279"/>
      <c r="E58" s="279"/>
      <c r="F58" s="279"/>
      <c r="G58" s="191">
        <v>206</v>
      </c>
      <c r="H58" s="191">
        <v>197.51</v>
      </c>
      <c r="I58" s="187">
        <f t="shared" si="3"/>
        <v>0.9587864077669902</v>
      </c>
      <c r="J58" s="191">
        <v>206</v>
      </c>
      <c r="K58" s="279"/>
      <c r="L58" s="191">
        <v>206</v>
      </c>
      <c r="M58" s="279"/>
      <c r="N58" s="279"/>
      <c r="O58" s="279"/>
      <c r="P58" s="280"/>
      <c r="Q58" s="279"/>
      <c r="R58" s="280"/>
      <c r="S58" s="280"/>
      <c r="T58" s="280"/>
      <c r="U58" s="280"/>
      <c r="V58" s="280"/>
    </row>
    <row r="59" spans="1:22" s="281" customFormat="1" ht="12.75">
      <c r="A59" s="278"/>
      <c r="B59" s="278"/>
      <c r="C59" s="190">
        <v>4370</v>
      </c>
      <c r="D59" s="279"/>
      <c r="E59" s="279"/>
      <c r="F59" s="279"/>
      <c r="G59" s="191">
        <v>195</v>
      </c>
      <c r="H59" s="191">
        <v>135</v>
      </c>
      <c r="I59" s="187">
        <f t="shared" si="3"/>
        <v>0.6923076923076923</v>
      </c>
      <c r="J59" s="191">
        <v>195</v>
      </c>
      <c r="K59" s="279"/>
      <c r="L59" s="191">
        <v>195</v>
      </c>
      <c r="M59" s="279"/>
      <c r="N59" s="279"/>
      <c r="O59" s="279"/>
      <c r="P59" s="280"/>
      <c r="Q59" s="279"/>
      <c r="R59" s="280"/>
      <c r="S59" s="280"/>
      <c r="T59" s="280"/>
      <c r="U59" s="280"/>
      <c r="V59" s="280"/>
    </row>
    <row r="60" spans="1:22" s="281" customFormat="1" ht="12.75">
      <c r="A60" s="278"/>
      <c r="B60" s="278"/>
      <c r="C60" s="190">
        <v>4410</v>
      </c>
      <c r="D60" s="279"/>
      <c r="E60" s="279"/>
      <c r="F60" s="279"/>
      <c r="G60" s="191">
        <v>207.99</v>
      </c>
      <c r="H60" s="191">
        <v>158.8</v>
      </c>
      <c r="I60" s="187">
        <f t="shared" si="3"/>
        <v>0.763498245107938</v>
      </c>
      <c r="J60" s="191">
        <v>207.99</v>
      </c>
      <c r="K60" s="279"/>
      <c r="L60" s="191">
        <v>207.99</v>
      </c>
      <c r="M60" s="279"/>
      <c r="N60" s="279"/>
      <c r="O60" s="279"/>
      <c r="P60" s="280"/>
      <c r="Q60" s="279"/>
      <c r="R60" s="280"/>
      <c r="S60" s="280"/>
      <c r="T60" s="280"/>
      <c r="U60" s="280"/>
      <c r="V60" s="280"/>
    </row>
    <row r="61" spans="1:22" s="277" customFormat="1" ht="12.75">
      <c r="A61" s="188">
        <v>852</v>
      </c>
      <c r="B61" s="275"/>
      <c r="C61" s="275"/>
      <c r="D61" s="189">
        <f>SUM(D62,D76,D79)</f>
        <v>2066757</v>
      </c>
      <c r="E61" s="185">
        <f>SUM(E62,E76,E79)</f>
        <v>2066153.6</v>
      </c>
      <c r="F61" s="186">
        <f>E61/D61</f>
        <v>0.9997080450193225</v>
      </c>
      <c r="G61" s="189">
        <f>SUM(G62,G76,G79)</f>
        <v>2066757</v>
      </c>
      <c r="H61" s="189">
        <f>SUM(H62,H76,H79)</f>
        <v>2066153.5999999999</v>
      </c>
      <c r="I61" s="186">
        <f t="shared" si="3"/>
        <v>0.9997080450193224</v>
      </c>
      <c r="J61" s="189">
        <f>SUM(J62,J76,J79)</f>
        <v>2066757</v>
      </c>
      <c r="K61" s="189">
        <f>SUM(K62,K76)</f>
        <v>59738</v>
      </c>
      <c r="L61" s="189">
        <f>SUM(L62,L76)</f>
        <v>7858</v>
      </c>
      <c r="M61" s="189">
        <f>SUM(M62,M76)</f>
        <v>0</v>
      </c>
      <c r="N61" s="189">
        <f>SUM(N62,N76,N79)</f>
        <v>1999161</v>
      </c>
      <c r="O61" s="189">
        <f>SUM(O62,O76)</f>
        <v>0</v>
      </c>
      <c r="P61" s="189">
        <f>SUM(P62,P76)</f>
        <v>0</v>
      </c>
      <c r="Q61" s="189">
        <v>0</v>
      </c>
      <c r="R61" s="186">
        <v>0</v>
      </c>
      <c r="S61" s="189">
        <f>SUM(S62,S76)</f>
        <v>0</v>
      </c>
      <c r="T61" s="189">
        <f>SUM(T62,T76)</f>
        <v>0</v>
      </c>
      <c r="U61" s="189">
        <f>SUM(U62,U76)</f>
        <v>0</v>
      </c>
      <c r="V61" s="189">
        <f>SUM(V62,V76)</f>
        <v>0</v>
      </c>
    </row>
    <row r="62" spans="1:22" s="281" customFormat="1" ht="12.75">
      <c r="A62" s="278"/>
      <c r="B62" s="190">
        <v>85212</v>
      </c>
      <c r="C62" s="278"/>
      <c r="D62" s="191">
        <f>SUM(D63)</f>
        <v>2051799</v>
      </c>
      <c r="E62" s="191">
        <v>2051618.8</v>
      </c>
      <c r="F62" s="187">
        <f>E62/D62</f>
        <v>0.9999121746330903</v>
      </c>
      <c r="G62" s="191">
        <f>SUM(G64:G75)</f>
        <v>2051799</v>
      </c>
      <c r="H62" s="191">
        <f>SUM(H64:H75)</f>
        <v>2051618.7999999998</v>
      </c>
      <c r="I62" s="187">
        <f t="shared" si="3"/>
        <v>0.9999121746330902</v>
      </c>
      <c r="J62" s="191">
        <f>SUM(J64:J75)</f>
        <v>2051799</v>
      </c>
      <c r="K62" s="191">
        <f>SUM(K65:K69)</f>
        <v>51780</v>
      </c>
      <c r="L62" s="191">
        <f>SUM(L70:L75)</f>
        <v>7858</v>
      </c>
      <c r="M62" s="279"/>
      <c r="N62" s="191">
        <f>SUM(N64)</f>
        <v>1992161</v>
      </c>
      <c r="O62" s="191"/>
      <c r="P62" s="192"/>
      <c r="Q62" s="191"/>
      <c r="R62" s="192"/>
      <c r="S62" s="192"/>
      <c r="T62" s="192"/>
      <c r="U62" s="192"/>
      <c r="V62" s="192"/>
    </row>
    <row r="63" spans="1:22" s="281" customFormat="1" ht="12.75">
      <c r="A63" s="278"/>
      <c r="B63" s="278"/>
      <c r="C63" s="190">
        <v>2010</v>
      </c>
      <c r="D63" s="191">
        <v>2051799</v>
      </c>
      <c r="E63" s="191">
        <v>2051618.8</v>
      </c>
      <c r="F63" s="187">
        <f>E63/D63</f>
        <v>0.9999121746330903</v>
      </c>
      <c r="G63" s="279"/>
      <c r="H63" s="191"/>
      <c r="I63" s="186"/>
      <c r="J63" s="279"/>
      <c r="K63" s="191"/>
      <c r="L63" s="191"/>
      <c r="M63" s="279"/>
      <c r="N63" s="191"/>
      <c r="O63" s="279"/>
      <c r="P63" s="280"/>
      <c r="Q63" s="279"/>
      <c r="R63" s="280"/>
      <c r="S63" s="280"/>
      <c r="T63" s="280"/>
      <c r="U63" s="280"/>
      <c r="V63" s="280"/>
    </row>
    <row r="64" spans="1:22" s="281" customFormat="1" ht="12.75">
      <c r="A64" s="278"/>
      <c r="B64" s="278"/>
      <c r="C64" s="190">
        <v>3110</v>
      </c>
      <c r="D64" s="279"/>
      <c r="E64" s="279"/>
      <c r="F64" s="279"/>
      <c r="G64" s="191">
        <v>1992161</v>
      </c>
      <c r="H64" s="191">
        <v>1992111.33</v>
      </c>
      <c r="I64" s="187">
        <f t="shared" si="3"/>
        <v>0.999975067276189</v>
      </c>
      <c r="J64" s="191">
        <v>1992161</v>
      </c>
      <c r="K64" s="191"/>
      <c r="L64" s="191"/>
      <c r="M64" s="279"/>
      <c r="N64" s="191">
        <v>1992161</v>
      </c>
      <c r="O64" s="279"/>
      <c r="P64" s="280"/>
      <c r="Q64" s="279"/>
      <c r="R64" s="280"/>
      <c r="S64" s="280"/>
      <c r="T64" s="280"/>
      <c r="U64" s="280"/>
      <c r="V64" s="280"/>
    </row>
    <row r="65" spans="1:22" s="281" customFormat="1" ht="12.75">
      <c r="A65" s="278"/>
      <c r="B65" s="278"/>
      <c r="C65" s="190">
        <v>4010</v>
      </c>
      <c r="D65" s="279"/>
      <c r="E65" s="279"/>
      <c r="F65" s="279"/>
      <c r="G65" s="191">
        <v>38325</v>
      </c>
      <c r="H65" s="191">
        <v>38313.89</v>
      </c>
      <c r="I65" s="187">
        <f t="shared" si="3"/>
        <v>0.9997101108936726</v>
      </c>
      <c r="J65" s="191">
        <v>38325</v>
      </c>
      <c r="K65" s="191">
        <v>38325</v>
      </c>
      <c r="L65" s="191"/>
      <c r="M65" s="279"/>
      <c r="N65" s="279"/>
      <c r="O65" s="279"/>
      <c r="P65" s="280"/>
      <c r="Q65" s="279"/>
      <c r="R65" s="280"/>
      <c r="S65" s="280"/>
      <c r="T65" s="280"/>
      <c r="U65" s="280"/>
      <c r="V65" s="280"/>
    </row>
    <row r="66" spans="1:22" s="281" customFormat="1" ht="12.75">
      <c r="A66" s="278"/>
      <c r="B66" s="278"/>
      <c r="C66" s="190">
        <v>4040</v>
      </c>
      <c r="D66" s="279"/>
      <c r="E66" s="279"/>
      <c r="F66" s="279"/>
      <c r="G66" s="191">
        <v>2510</v>
      </c>
      <c r="H66" s="191">
        <v>2510</v>
      </c>
      <c r="I66" s="187">
        <f t="shared" si="3"/>
        <v>1</v>
      </c>
      <c r="J66" s="191">
        <v>2510</v>
      </c>
      <c r="K66" s="191">
        <v>2510</v>
      </c>
      <c r="L66" s="191"/>
      <c r="M66" s="279"/>
      <c r="N66" s="279"/>
      <c r="O66" s="279"/>
      <c r="P66" s="280"/>
      <c r="Q66" s="279"/>
      <c r="R66" s="280"/>
      <c r="S66" s="280"/>
      <c r="T66" s="280"/>
      <c r="U66" s="280"/>
      <c r="V66" s="280"/>
    </row>
    <row r="67" spans="1:22" s="281" customFormat="1" ht="12.75">
      <c r="A67" s="278"/>
      <c r="B67" s="278"/>
      <c r="C67" s="190">
        <v>4110</v>
      </c>
      <c r="D67" s="279"/>
      <c r="E67" s="279"/>
      <c r="F67" s="279"/>
      <c r="G67" s="191">
        <v>6287</v>
      </c>
      <c r="H67" s="191">
        <v>6282.99</v>
      </c>
      <c r="I67" s="187">
        <f t="shared" si="3"/>
        <v>0.999362175918562</v>
      </c>
      <c r="J67" s="191">
        <v>6287</v>
      </c>
      <c r="K67" s="191">
        <v>6287</v>
      </c>
      <c r="L67" s="191"/>
      <c r="M67" s="279"/>
      <c r="N67" s="279"/>
      <c r="O67" s="279"/>
      <c r="P67" s="280"/>
      <c r="Q67" s="279"/>
      <c r="R67" s="280"/>
      <c r="S67" s="280"/>
      <c r="T67" s="280"/>
      <c r="U67" s="280"/>
      <c r="V67" s="280"/>
    </row>
    <row r="68" spans="1:22" s="281" customFormat="1" ht="12.75">
      <c r="A68" s="278"/>
      <c r="B68" s="278"/>
      <c r="C68" s="190">
        <v>4120</v>
      </c>
      <c r="D68" s="279"/>
      <c r="E68" s="279"/>
      <c r="F68" s="279"/>
      <c r="G68" s="191">
        <v>1058</v>
      </c>
      <c r="H68" s="191">
        <v>1041.41</v>
      </c>
      <c r="I68" s="187">
        <f t="shared" si="3"/>
        <v>0.9843194706994329</v>
      </c>
      <c r="J68" s="191">
        <v>1058</v>
      </c>
      <c r="K68" s="191">
        <v>1058</v>
      </c>
      <c r="L68" s="191"/>
      <c r="M68" s="279"/>
      <c r="N68" s="279"/>
      <c r="O68" s="279"/>
      <c r="P68" s="280"/>
      <c r="Q68" s="279"/>
      <c r="R68" s="280"/>
      <c r="S68" s="280"/>
      <c r="T68" s="280"/>
      <c r="U68" s="280"/>
      <c r="V68" s="280"/>
    </row>
    <row r="69" spans="1:22" s="281" customFormat="1" ht="12.75">
      <c r="A69" s="278"/>
      <c r="B69" s="278"/>
      <c r="C69" s="190">
        <v>4170</v>
      </c>
      <c r="D69" s="279"/>
      <c r="E69" s="279"/>
      <c r="F69" s="279"/>
      <c r="G69" s="191">
        <v>3600</v>
      </c>
      <c r="H69" s="191">
        <v>3600</v>
      </c>
      <c r="I69" s="187">
        <f t="shared" si="3"/>
        <v>1</v>
      </c>
      <c r="J69" s="191">
        <v>3600</v>
      </c>
      <c r="K69" s="191">
        <v>3600</v>
      </c>
      <c r="L69" s="191"/>
      <c r="M69" s="279"/>
      <c r="N69" s="279"/>
      <c r="O69" s="279"/>
      <c r="P69" s="280"/>
      <c r="Q69" s="279"/>
      <c r="R69" s="280"/>
      <c r="S69" s="280"/>
      <c r="T69" s="280"/>
      <c r="U69" s="280"/>
      <c r="V69" s="280"/>
    </row>
    <row r="70" spans="1:22" s="281" customFormat="1" ht="12.75">
      <c r="A70" s="278"/>
      <c r="B70" s="278"/>
      <c r="C70" s="190">
        <v>4210</v>
      </c>
      <c r="D70" s="279"/>
      <c r="E70" s="279"/>
      <c r="F70" s="279"/>
      <c r="G70" s="191">
        <v>1292</v>
      </c>
      <c r="H70" s="191">
        <v>1214.89</v>
      </c>
      <c r="I70" s="187">
        <f t="shared" si="3"/>
        <v>0.9403173374613004</v>
      </c>
      <c r="J70" s="191">
        <v>1292</v>
      </c>
      <c r="K70" s="279"/>
      <c r="L70" s="191">
        <v>1292</v>
      </c>
      <c r="M70" s="279"/>
      <c r="N70" s="279"/>
      <c r="O70" s="279"/>
      <c r="P70" s="280"/>
      <c r="Q70" s="279"/>
      <c r="R70" s="280"/>
      <c r="S70" s="280"/>
      <c r="T70" s="280"/>
      <c r="U70" s="280"/>
      <c r="V70" s="280"/>
    </row>
    <row r="71" spans="1:22" s="281" customFormat="1" ht="12.75">
      <c r="A71" s="278"/>
      <c r="B71" s="278"/>
      <c r="C71" s="190">
        <v>4280</v>
      </c>
      <c r="D71" s="279"/>
      <c r="E71" s="279"/>
      <c r="F71" s="279"/>
      <c r="G71" s="191">
        <v>100</v>
      </c>
      <c r="H71" s="191">
        <v>95</v>
      </c>
      <c r="I71" s="187">
        <f t="shared" si="3"/>
        <v>0.95</v>
      </c>
      <c r="J71" s="191">
        <v>100</v>
      </c>
      <c r="K71" s="279"/>
      <c r="L71" s="191">
        <v>100</v>
      </c>
      <c r="M71" s="279"/>
      <c r="N71" s="279"/>
      <c r="O71" s="279"/>
      <c r="P71" s="280"/>
      <c r="Q71" s="279"/>
      <c r="R71" s="280"/>
      <c r="S71" s="280"/>
      <c r="T71" s="280"/>
      <c r="U71" s="280"/>
      <c r="V71" s="280"/>
    </row>
    <row r="72" spans="1:22" s="281" customFormat="1" ht="12.75">
      <c r="A72" s="278"/>
      <c r="B72" s="278"/>
      <c r="C72" s="190">
        <v>4300</v>
      </c>
      <c r="D72" s="279"/>
      <c r="E72" s="279"/>
      <c r="F72" s="279"/>
      <c r="G72" s="191">
        <v>3000</v>
      </c>
      <c r="H72" s="191">
        <v>2999.55</v>
      </c>
      <c r="I72" s="187">
        <f t="shared" si="3"/>
        <v>0.99985</v>
      </c>
      <c r="J72" s="191">
        <v>3000</v>
      </c>
      <c r="K72" s="279"/>
      <c r="L72" s="191">
        <v>3000</v>
      </c>
      <c r="M72" s="279"/>
      <c r="N72" s="279"/>
      <c r="O72" s="279"/>
      <c r="P72" s="280"/>
      <c r="Q72" s="279"/>
      <c r="R72" s="280"/>
      <c r="S72" s="280"/>
      <c r="T72" s="280"/>
      <c r="U72" s="280"/>
      <c r="V72" s="280"/>
    </row>
    <row r="73" spans="1:22" s="281" customFormat="1" ht="12.75">
      <c r="A73" s="278"/>
      <c r="B73" s="278"/>
      <c r="C73" s="190">
        <v>4350</v>
      </c>
      <c r="D73" s="279"/>
      <c r="E73" s="279"/>
      <c r="F73" s="279"/>
      <c r="G73" s="191">
        <v>150</v>
      </c>
      <c r="H73" s="191">
        <v>133.82</v>
      </c>
      <c r="I73" s="187">
        <f t="shared" si="3"/>
        <v>0.8921333333333333</v>
      </c>
      <c r="J73" s="191">
        <v>150</v>
      </c>
      <c r="K73" s="279"/>
      <c r="L73" s="191">
        <v>150</v>
      </c>
      <c r="M73" s="279"/>
      <c r="N73" s="279"/>
      <c r="O73" s="279"/>
      <c r="P73" s="280"/>
      <c r="Q73" s="279"/>
      <c r="R73" s="280"/>
      <c r="S73" s="280"/>
      <c r="T73" s="280"/>
      <c r="U73" s="280"/>
      <c r="V73" s="280"/>
    </row>
    <row r="74" spans="1:22" s="281" customFormat="1" ht="12.75">
      <c r="A74" s="278"/>
      <c r="B74" s="278"/>
      <c r="C74" s="190">
        <v>4370</v>
      </c>
      <c r="D74" s="279"/>
      <c r="E74" s="279"/>
      <c r="F74" s="279"/>
      <c r="G74" s="191">
        <v>308</v>
      </c>
      <c r="H74" s="191">
        <v>307.92</v>
      </c>
      <c r="I74" s="187">
        <f t="shared" si="3"/>
        <v>0.9997402597402598</v>
      </c>
      <c r="J74" s="191">
        <v>308</v>
      </c>
      <c r="K74" s="279"/>
      <c r="L74" s="191">
        <v>308</v>
      </c>
      <c r="M74" s="279"/>
      <c r="N74" s="279"/>
      <c r="O74" s="279"/>
      <c r="P74" s="280"/>
      <c r="Q74" s="279"/>
      <c r="R74" s="280"/>
      <c r="S74" s="280"/>
      <c r="T74" s="280"/>
      <c r="U74" s="280"/>
      <c r="V74" s="280"/>
    </row>
    <row r="75" spans="1:22" s="281" customFormat="1" ht="12.75">
      <c r="A75" s="278"/>
      <c r="B75" s="278"/>
      <c r="C75" s="190">
        <v>4440</v>
      </c>
      <c r="D75" s="279"/>
      <c r="E75" s="279"/>
      <c r="F75" s="279"/>
      <c r="G75" s="191">
        <v>3008</v>
      </c>
      <c r="H75" s="191">
        <v>3008</v>
      </c>
      <c r="I75" s="187">
        <f t="shared" si="3"/>
        <v>1</v>
      </c>
      <c r="J75" s="191">
        <v>3008</v>
      </c>
      <c r="K75" s="279"/>
      <c r="L75" s="191">
        <v>3008</v>
      </c>
      <c r="M75" s="279"/>
      <c r="N75" s="279"/>
      <c r="O75" s="279"/>
      <c r="P75" s="280"/>
      <c r="Q75" s="279"/>
      <c r="R75" s="280"/>
      <c r="S75" s="280"/>
      <c r="T75" s="280"/>
      <c r="U75" s="280"/>
      <c r="V75" s="280"/>
    </row>
    <row r="76" spans="1:22" ht="12.75">
      <c r="A76" s="190"/>
      <c r="B76" s="190">
        <v>85213</v>
      </c>
      <c r="C76" s="190"/>
      <c r="D76" s="191">
        <f>SUM(D77)</f>
        <v>7958</v>
      </c>
      <c r="E76" s="191">
        <v>7534.8</v>
      </c>
      <c r="F76" s="187">
        <f>E76/D76</f>
        <v>0.9468208092485549</v>
      </c>
      <c r="G76" s="191">
        <f>SUM(G78)</f>
        <v>7958</v>
      </c>
      <c r="H76" s="191">
        <f>SUM(H78)</f>
        <v>7534.8</v>
      </c>
      <c r="I76" s="187">
        <f>H76/G76</f>
        <v>0.9468208092485549</v>
      </c>
      <c r="J76" s="191">
        <f>SUM(J78)</f>
        <v>7958</v>
      </c>
      <c r="K76" s="191">
        <v>7958</v>
      </c>
      <c r="L76" s="191"/>
      <c r="M76" s="191"/>
      <c r="N76" s="191"/>
      <c r="O76" s="191"/>
      <c r="P76" s="192"/>
      <c r="Q76" s="191"/>
      <c r="R76" s="192"/>
      <c r="S76" s="192"/>
      <c r="T76" s="192"/>
      <c r="U76" s="192"/>
      <c r="V76" s="192"/>
    </row>
    <row r="77" spans="1:22" ht="12.75">
      <c r="A77" s="190"/>
      <c r="B77" s="190"/>
      <c r="C77" s="190">
        <v>2010</v>
      </c>
      <c r="D77" s="191">
        <v>7958</v>
      </c>
      <c r="E77" s="191">
        <v>7534.8</v>
      </c>
      <c r="F77" s="187">
        <f>E77/D77</f>
        <v>0.9468208092485549</v>
      </c>
      <c r="G77" s="191"/>
      <c r="H77" s="191"/>
      <c r="I77" s="187"/>
      <c r="J77" s="191"/>
      <c r="K77" s="191"/>
      <c r="L77" s="191"/>
      <c r="M77" s="191"/>
      <c r="N77" s="191"/>
      <c r="O77" s="191"/>
      <c r="P77" s="192"/>
      <c r="Q77" s="191"/>
      <c r="R77" s="192"/>
      <c r="S77" s="192"/>
      <c r="T77" s="192"/>
      <c r="U77" s="192"/>
      <c r="V77" s="192"/>
    </row>
    <row r="78" spans="1:22" ht="12.75">
      <c r="A78" s="190"/>
      <c r="B78" s="190"/>
      <c r="C78" s="190">
        <v>4130</v>
      </c>
      <c r="D78" s="191"/>
      <c r="E78" s="191"/>
      <c r="F78" s="191"/>
      <c r="G78" s="191">
        <v>7958</v>
      </c>
      <c r="H78" s="191">
        <v>7534.8</v>
      </c>
      <c r="I78" s="187">
        <f t="shared" si="3"/>
        <v>0.9468208092485549</v>
      </c>
      <c r="J78" s="191">
        <v>7958</v>
      </c>
      <c r="K78" s="191">
        <v>7958</v>
      </c>
      <c r="L78" s="191"/>
      <c r="M78" s="191"/>
      <c r="N78" s="191"/>
      <c r="O78" s="191"/>
      <c r="P78" s="192"/>
      <c r="Q78" s="191"/>
      <c r="R78" s="192"/>
      <c r="S78" s="192"/>
      <c r="T78" s="192"/>
      <c r="U78" s="192"/>
      <c r="V78" s="192"/>
    </row>
    <row r="79" spans="1:22" ht="12.75">
      <c r="A79" s="190"/>
      <c r="B79" s="190">
        <v>85295</v>
      </c>
      <c r="C79" s="190"/>
      <c r="D79" s="191">
        <f>SUM(D80)</f>
        <v>7000</v>
      </c>
      <c r="E79" s="191">
        <f>SUM(E80)</f>
        <v>7000</v>
      </c>
      <c r="F79" s="187">
        <f>E79/D79</f>
        <v>1</v>
      </c>
      <c r="G79" s="191">
        <f>SUM(G81)</f>
        <v>7000</v>
      </c>
      <c r="H79" s="191">
        <f>SUM(H81)</f>
        <v>7000</v>
      </c>
      <c r="I79" s="187">
        <f t="shared" si="3"/>
        <v>1</v>
      </c>
      <c r="J79" s="191">
        <f>SUM(J81)</f>
        <v>7000</v>
      </c>
      <c r="K79" s="191"/>
      <c r="L79" s="191"/>
      <c r="M79" s="191"/>
      <c r="N79" s="191">
        <f>SUM(N81)</f>
        <v>7000</v>
      </c>
      <c r="O79" s="191"/>
      <c r="P79" s="192"/>
      <c r="Q79" s="191"/>
      <c r="R79" s="192"/>
      <c r="S79" s="192"/>
      <c r="T79" s="192"/>
      <c r="U79" s="192"/>
      <c r="V79" s="192"/>
    </row>
    <row r="80" spans="1:22" ht="12.75">
      <c r="A80" s="190"/>
      <c r="B80" s="190"/>
      <c r="C80" s="190">
        <v>2010</v>
      </c>
      <c r="D80" s="191">
        <v>7000</v>
      </c>
      <c r="E80" s="191">
        <v>7000</v>
      </c>
      <c r="F80" s="187">
        <f>E80/D80</f>
        <v>1</v>
      </c>
      <c r="G80" s="191"/>
      <c r="H80" s="191"/>
      <c r="I80" s="187"/>
      <c r="J80" s="191"/>
      <c r="K80" s="191"/>
      <c r="L80" s="191"/>
      <c r="M80" s="191"/>
      <c r="N80" s="191"/>
      <c r="O80" s="191"/>
      <c r="P80" s="192"/>
      <c r="Q80" s="191"/>
      <c r="R80" s="192"/>
      <c r="S80" s="192"/>
      <c r="T80" s="192"/>
      <c r="U80" s="192"/>
      <c r="V80" s="192"/>
    </row>
    <row r="81" spans="1:22" ht="12.75">
      <c r="A81" s="190"/>
      <c r="B81" s="190"/>
      <c r="C81" s="190">
        <v>3110</v>
      </c>
      <c r="D81" s="191"/>
      <c r="E81" s="191"/>
      <c r="F81" s="191"/>
      <c r="G81" s="191">
        <v>7000</v>
      </c>
      <c r="H81" s="191">
        <v>7000</v>
      </c>
      <c r="I81" s="187">
        <f t="shared" si="3"/>
        <v>1</v>
      </c>
      <c r="J81" s="191">
        <v>7000</v>
      </c>
      <c r="K81" s="191"/>
      <c r="L81" s="191"/>
      <c r="M81" s="191"/>
      <c r="N81" s="191">
        <v>7000</v>
      </c>
      <c r="O81" s="191"/>
      <c r="P81" s="192"/>
      <c r="Q81" s="191"/>
      <c r="R81" s="192"/>
      <c r="S81" s="192"/>
      <c r="T81" s="192"/>
      <c r="U81" s="192"/>
      <c r="V81" s="192"/>
    </row>
    <row r="82" spans="1:22" s="277" customFormat="1" ht="12.75" customHeight="1">
      <c r="A82" s="556" t="s">
        <v>121</v>
      </c>
      <c r="B82" s="556"/>
      <c r="C82" s="556"/>
      <c r="D82" s="189">
        <f>SUM(D11,D15,D35,D61)</f>
        <v>2172638</v>
      </c>
      <c r="E82" s="189">
        <f>SUM(E11,E15,E35,E61)</f>
        <v>2169011.3200000003</v>
      </c>
      <c r="F82" s="186">
        <f>E82/D82</f>
        <v>0.9983307481504053</v>
      </c>
      <c r="G82" s="189">
        <f>SUM(G10,G15,G35,G61)</f>
        <v>2172638</v>
      </c>
      <c r="H82" s="189">
        <f>SUM(H11,H15,H35,H61)</f>
        <v>2169011.32</v>
      </c>
      <c r="I82" s="186">
        <f t="shared" si="3"/>
        <v>0.9983307481504051</v>
      </c>
      <c r="J82" s="189">
        <f>SUM(J10,J15,J35,J61)</f>
        <v>2172638</v>
      </c>
      <c r="K82" s="189">
        <f>SUM(K11,K15,K35,K61)</f>
        <v>107042.01000000001</v>
      </c>
      <c r="L82" s="189">
        <f>SUM(L11,L15,L35,L61)</f>
        <v>35039.99</v>
      </c>
      <c r="M82" s="189">
        <f>SUM(M15,M35,M61)</f>
        <v>0</v>
      </c>
      <c r="N82" s="189">
        <f>SUM(N11,N15,N35,N61)</f>
        <v>2030556</v>
      </c>
      <c r="O82" s="189">
        <f>SUM(O15,O35,O61)</f>
        <v>0</v>
      </c>
      <c r="P82" s="189">
        <f>SUM(P15,P35,P61)</f>
        <v>0</v>
      </c>
      <c r="Q82" s="189">
        <f>SUM(Q15,Q35,Q61)</f>
        <v>0</v>
      </c>
      <c r="R82" s="186">
        <v>0</v>
      </c>
      <c r="S82" s="189">
        <f>SUM(S15,S35,S61)</f>
        <v>0</v>
      </c>
      <c r="T82" s="189">
        <f>SUM(T15,T35,T61)</f>
        <v>0</v>
      </c>
      <c r="U82" s="189">
        <f>SUM(U15,U35,U61)</f>
        <v>0</v>
      </c>
      <c r="V82" s="189">
        <f>SUM(V15,V35,V61)</f>
        <v>0</v>
      </c>
    </row>
  </sheetData>
  <sheetProtection/>
  <mergeCells count="20">
    <mergeCell ref="G4:I7"/>
    <mergeCell ref="A82:C82"/>
    <mergeCell ref="T3:V3"/>
    <mergeCell ref="S6:S7"/>
    <mergeCell ref="B4:B8"/>
    <mergeCell ref="U6:U7"/>
    <mergeCell ref="V6:V7"/>
    <mergeCell ref="P5:R7"/>
    <mergeCell ref="C4:C8"/>
    <mergeCell ref="O6:O7"/>
    <mergeCell ref="A1:V1"/>
    <mergeCell ref="J4:V4"/>
    <mergeCell ref="J5:J7"/>
    <mergeCell ref="K5:O5"/>
    <mergeCell ref="D4:F7"/>
    <mergeCell ref="S5:V5"/>
    <mergeCell ref="K6:L6"/>
    <mergeCell ref="M6:M7"/>
    <mergeCell ref="N6:N7"/>
    <mergeCell ref="A4:A8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&amp;RZałącznik Nr 7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9">
      <selection activeCell="I5" sqref="I5:I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3.125" style="1" customWidth="1"/>
    <col min="7" max="7" width="13.00390625" style="1" customWidth="1"/>
    <col min="8" max="9" width="12.75390625" style="1" customWidth="1"/>
    <col min="10" max="10" width="10.125" style="74" customWidth="1"/>
    <col min="11" max="11" width="12.75390625" style="74" customWidth="1"/>
    <col min="12" max="12" width="3.125" style="1" customWidth="1"/>
    <col min="13" max="13" width="13.125" style="1" customWidth="1"/>
    <col min="14" max="14" width="14.375" style="1" customWidth="1"/>
    <col min="15" max="15" width="16.75390625" style="1" customWidth="1"/>
    <col min="16" max="16384" width="9.125" style="1" customWidth="1"/>
  </cols>
  <sheetData>
    <row r="1" spans="1:15" ht="18">
      <c r="A1" s="571" t="s">
        <v>134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</row>
    <row r="2" spans="1:15" ht="10.5" customHeight="1">
      <c r="A2" s="5"/>
      <c r="B2" s="5"/>
      <c r="C2" s="5"/>
      <c r="D2" s="5"/>
      <c r="E2" s="5"/>
      <c r="F2" s="5"/>
      <c r="G2" s="5"/>
      <c r="H2" s="5"/>
      <c r="I2" s="5"/>
      <c r="J2" s="72"/>
      <c r="K2" s="72"/>
      <c r="L2" s="5"/>
      <c r="M2" s="5"/>
      <c r="N2" s="5"/>
      <c r="O2" s="3" t="s">
        <v>95</v>
      </c>
    </row>
    <row r="3" spans="1:15" s="130" customFormat="1" ht="19.5" customHeight="1">
      <c r="A3" s="572" t="s">
        <v>108</v>
      </c>
      <c r="B3" s="572" t="s">
        <v>68</v>
      </c>
      <c r="C3" s="572" t="s">
        <v>94</v>
      </c>
      <c r="D3" s="568" t="s">
        <v>127</v>
      </c>
      <c r="E3" s="579" t="s">
        <v>109</v>
      </c>
      <c r="F3" s="576" t="s">
        <v>114</v>
      </c>
      <c r="G3" s="577"/>
      <c r="H3" s="577"/>
      <c r="I3" s="577"/>
      <c r="J3" s="577"/>
      <c r="K3" s="577"/>
      <c r="L3" s="577"/>
      <c r="M3" s="577"/>
      <c r="N3" s="578"/>
      <c r="O3" s="568" t="s">
        <v>112</v>
      </c>
    </row>
    <row r="4" spans="1:15" s="130" customFormat="1" ht="19.5" customHeight="1">
      <c r="A4" s="573"/>
      <c r="B4" s="573"/>
      <c r="C4" s="573"/>
      <c r="D4" s="569"/>
      <c r="E4" s="579"/>
      <c r="F4" s="604" t="s">
        <v>272</v>
      </c>
      <c r="G4" s="607" t="s">
        <v>306</v>
      </c>
      <c r="H4" s="610" t="s">
        <v>262</v>
      </c>
      <c r="I4" s="576" t="s">
        <v>76</v>
      </c>
      <c r="J4" s="577"/>
      <c r="K4" s="577"/>
      <c r="L4" s="577"/>
      <c r="M4" s="577"/>
      <c r="N4" s="578"/>
      <c r="O4" s="569"/>
    </row>
    <row r="5" spans="1:15" s="130" customFormat="1" ht="22.5" customHeight="1">
      <c r="A5" s="573"/>
      <c r="B5" s="573"/>
      <c r="C5" s="573"/>
      <c r="D5" s="569"/>
      <c r="E5" s="579"/>
      <c r="F5" s="605"/>
      <c r="G5" s="608"/>
      <c r="H5" s="608"/>
      <c r="I5" s="568" t="s">
        <v>122</v>
      </c>
      <c r="J5" s="601" t="s">
        <v>116</v>
      </c>
      <c r="K5" s="139" t="s">
        <v>72</v>
      </c>
      <c r="L5" s="597" t="s">
        <v>124</v>
      </c>
      <c r="M5" s="462"/>
      <c r="N5" s="568" t="s">
        <v>117</v>
      </c>
      <c r="O5" s="569"/>
    </row>
    <row r="6" spans="1:15" s="130" customFormat="1" ht="19.5" customHeight="1">
      <c r="A6" s="573"/>
      <c r="B6" s="573"/>
      <c r="C6" s="573"/>
      <c r="D6" s="569"/>
      <c r="E6" s="579"/>
      <c r="F6" s="605"/>
      <c r="G6" s="608"/>
      <c r="H6" s="608"/>
      <c r="I6" s="580"/>
      <c r="J6" s="602"/>
      <c r="K6" s="601" t="s">
        <v>135</v>
      </c>
      <c r="L6" s="598"/>
      <c r="M6" s="464"/>
      <c r="N6" s="569"/>
      <c r="O6" s="569"/>
    </row>
    <row r="7" spans="1:15" s="130" customFormat="1" ht="73.5" customHeight="1">
      <c r="A7" s="573"/>
      <c r="B7" s="573"/>
      <c r="C7" s="573"/>
      <c r="D7" s="569"/>
      <c r="E7" s="579"/>
      <c r="F7" s="605"/>
      <c r="G7" s="608"/>
      <c r="H7" s="608"/>
      <c r="I7" s="580"/>
      <c r="J7" s="602"/>
      <c r="K7" s="602"/>
      <c r="L7" s="598"/>
      <c r="M7" s="464"/>
      <c r="N7" s="569"/>
      <c r="O7" s="569"/>
    </row>
    <row r="8" spans="1:15" s="130" customFormat="1" ht="18" customHeight="1">
      <c r="A8" s="574"/>
      <c r="B8" s="574"/>
      <c r="C8" s="574"/>
      <c r="D8" s="580"/>
      <c r="E8" s="126"/>
      <c r="F8" s="605"/>
      <c r="G8" s="608"/>
      <c r="H8" s="608"/>
      <c r="I8" s="580"/>
      <c r="J8" s="570"/>
      <c r="K8" s="570"/>
      <c r="L8" s="599"/>
      <c r="M8" s="600"/>
      <c r="N8" s="570"/>
      <c r="O8" s="570"/>
    </row>
    <row r="9" spans="1:15" s="130" customFormat="1" ht="18" customHeight="1">
      <c r="A9" s="575"/>
      <c r="B9" s="575"/>
      <c r="C9" s="575"/>
      <c r="D9" s="570"/>
      <c r="E9" s="126"/>
      <c r="F9" s="606"/>
      <c r="G9" s="609"/>
      <c r="H9" s="609"/>
      <c r="I9" s="570"/>
      <c r="J9" s="146"/>
      <c r="K9" s="149"/>
      <c r="L9" s="603"/>
      <c r="M9" s="578"/>
      <c r="N9" s="146"/>
      <c r="O9" s="146"/>
    </row>
    <row r="10" spans="1:15" ht="12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5</v>
      </c>
      <c r="G10" s="7">
        <v>6</v>
      </c>
      <c r="H10" s="7">
        <v>7</v>
      </c>
      <c r="I10" s="7">
        <v>8</v>
      </c>
      <c r="J10" s="73">
        <v>9</v>
      </c>
      <c r="K10" s="78">
        <v>10</v>
      </c>
      <c r="L10" s="595">
        <v>11</v>
      </c>
      <c r="M10" s="596"/>
      <c r="N10" s="7">
        <v>12</v>
      </c>
      <c r="O10" s="7">
        <v>13</v>
      </c>
    </row>
    <row r="11" spans="1:15" s="19" customFormat="1" ht="68.25" customHeight="1" hidden="1">
      <c r="A11" s="55">
        <v>1</v>
      </c>
      <c r="B11" s="96">
        <v>720</v>
      </c>
      <c r="C11" s="96">
        <v>72095</v>
      </c>
      <c r="D11" s="103" t="s">
        <v>221</v>
      </c>
      <c r="E11" s="55"/>
      <c r="F11" s="55"/>
      <c r="G11" s="55"/>
      <c r="H11" s="32">
        <v>0</v>
      </c>
      <c r="I11" s="32"/>
      <c r="J11" s="97">
        <v>0</v>
      </c>
      <c r="K11" s="97"/>
      <c r="L11" s="75" t="s">
        <v>113</v>
      </c>
      <c r="M11" s="76"/>
      <c r="N11" s="32">
        <v>0</v>
      </c>
      <c r="O11" s="12" t="s">
        <v>8</v>
      </c>
    </row>
    <row r="12" spans="1:15" s="19" customFormat="1" ht="57.75" customHeight="1">
      <c r="A12" s="55">
        <v>1</v>
      </c>
      <c r="B12" s="31">
        <v>750</v>
      </c>
      <c r="C12" s="31">
        <v>75023</v>
      </c>
      <c r="D12" s="56" t="s">
        <v>194</v>
      </c>
      <c r="E12" s="55"/>
      <c r="F12" s="32">
        <v>30000</v>
      </c>
      <c r="G12" s="254">
        <v>29945.8</v>
      </c>
      <c r="H12" s="163">
        <f>G12/F12</f>
        <v>0.9981933333333333</v>
      </c>
      <c r="I12" s="97">
        <v>30000</v>
      </c>
      <c r="J12" s="97">
        <v>0</v>
      </c>
      <c r="K12" s="97"/>
      <c r="L12" s="75" t="s">
        <v>113</v>
      </c>
      <c r="M12" s="76"/>
      <c r="N12" s="31">
        <v>0</v>
      </c>
      <c r="O12" s="12" t="s">
        <v>8</v>
      </c>
    </row>
    <row r="13" spans="1:15" s="19" customFormat="1" ht="15" customHeight="1">
      <c r="A13" s="423">
        <v>2</v>
      </c>
      <c r="B13" s="430">
        <v>921</v>
      </c>
      <c r="C13" s="430">
        <v>92105</v>
      </c>
      <c r="D13" s="562" t="s">
        <v>217</v>
      </c>
      <c r="E13" s="55"/>
      <c r="F13" s="587">
        <v>6000</v>
      </c>
      <c r="G13" s="592">
        <v>6000</v>
      </c>
      <c r="H13" s="581">
        <f>G13/F13</f>
        <v>1</v>
      </c>
      <c r="I13" s="584">
        <v>6000</v>
      </c>
      <c r="J13" s="584">
        <v>0</v>
      </c>
      <c r="K13" s="584"/>
      <c r="L13" s="75" t="s">
        <v>62</v>
      </c>
      <c r="M13" s="76"/>
      <c r="N13" s="430">
        <v>0</v>
      </c>
      <c r="O13" s="565" t="s">
        <v>213</v>
      </c>
    </row>
    <row r="14" spans="1:15" s="19" customFormat="1" ht="14.25" customHeight="1">
      <c r="A14" s="561"/>
      <c r="B14" s="560"/>
      <c r="C14" s="560"/>
      <c r="D14" s="563"/>
      <c r="E14" s="55"/>
      <c r="F14" s="588"/>
      <c r="G14" s="593"/>
      <c r="H14" s="560"/>
      <c r="I14" s="585"/>
      <c r="J14" s="585"/>
      <c r="K14" s="585"/>
      <c r="L14" s="75" t="s">
        <v>63</v>
      </c>
      <c r="M14" s="76"/>
      <c r="N14" s="560"/>
      <c r="O14" s="566"/>
    </row>
    <row r="15" spans="1:15" s="19" customFormat="1" ht="16.5" customHeight="1">
      <c r="A15" s="561"/>
      <c r="B15" s="560"/>
      <c r="C15" s="560"/>
      <c r="D15" s="563"/>
      <c r="E15" s="55"/>
      <c r="F15" s="588"/>
      <c r="G15" s="593"/>
      <c r="H15" s="560"/>
      <c r="I15" s="585"/>
      <c r="J15" s="585"/>
      <c r="K15" s="585"/>
      <c r="L15" s="75" t="s">
        <v>64</v>
      </c>
      <c r="M15" s="76"/>
      <c r="N15" s="560"/>
      <c r="O15" s="566"/>
    </row>
    <row r="16" spans="1:15" s="19" customFormat="1" ht="27.75" customHeight="1">
      <c r="A16" s="475"/>
      <c r="B16" s="431"/>
      <c r="C16" s="431"/>
      <c r="D16" s="564"/>
      <c r="E16" s="55"/>
      <c r="F16" s="589"/>
      <c r="G16" s="594"/>
      <c r="H16" s="431"/>
      <c r="I16" s="586"/>
      <c r="J16" s="586"/>
      <c r="K16" s="586"/>
      <c r="L16" s="75" t="s">
        <v>65</v>
      </c>
      <c r="M16" s="76"/>
      <c r="N16" s="431"/>
      <c r="O16" s="567"/>
    </row>
    <row r="17" spans="1:15" s="19" customFormat="1" ht="52.5" customHeight="1">
      <c r="A17" s="11">
        <v>3</v>
      </c>
      <c r="B17" s="12">
        <v>900</v>
      </c>
      <c r="C17" s="12">
        <v>90015</v>
      </c>
      <c r="D17" s="258" t="s">
        <v>300</v>
      </c>
      <c r="E17" s="259">
        <v>20000</v>
      </c>
      <c r="F17" s="259">
        <v>100000</v>
      </c>
      <c r="G17" s="260">
        <v>94590.79</v>
      </c>
      <c r="H17" s="261">
        <f>G17/F17</f>
        <v>0.9459078999999999</v>
      </c>
      <c r="I17" s="259">
        <v>0</v>
      </c>
      <c r="J17" s="259">
        <v>100000</v>
      </c>
      <c r="K17" s="97"/>
      <c r="L17" s="75" t="s">
        <v>113</v>
      </c>
      <c r="M17" s="76"/>
      <c r="N17" s="12">
        <v>0</v>
      </c>
      <c r="O17" s="12" t="s">
        <v>8</v>
      </c>
    </row>
    <row r="18" spans="1:15" s="257" customFormat="1" ht="21.75" customHeight="1">
      <c r="A18" s="423">
        <v>4</v>
      </c>
      <c r="B18" s="430">
        <v>900</v>
      </c>
      <c r="C18" s="430">
        <v>90095</v>
      </c>
      <c r="D18" s="562" t="s">
        <v>260</v>
      </c>
      <c r="E18" s="255"/>
      <c r="F18" s="587">
        <v>30000</v>
      </c>
      <c r="G18" s="592">
        <v>11254.5</v>
      </c>
      <c r="H18" s="581">
        <f>G18/F18</f>
        <v>0.37515</v>
      </c>
      <c r="I18" s="584">
        <v>30000</v>
      </c>
      <c r="J18" s="584">
        <v>0</v>
      </c>
      <c r="K18" s="584"/>
      <c r="L18" s="75" t="s">
        <v>62</v>
      </c>
      <c r="M18" s="256"/>
      <c r="N18" s="430">
        <v>0</v>
      </c>
      <c r="O18" s="565" t="s">
        <v>8</v>
      </c>
    </row>
    <row r="19" spans="1:15" s="257" customFormat="1" ht="18.75" customHeight="1">
      <c r="A19" s="561"/>
      <c r="B19" s="560"/>
      <c r="C19" s="560"/>
      <c r="D19" s="563"/>
      <c r="E19" s="255"/>
      <c r="F19" s="588"/>
      <c r="G19" s="593"/>
      <c r="H19" s="582"/>
      <c r="I19" s="585"/>
      <c r="J19" s="585"/>
      <c r="K19" s="590"/>
      <c r="L19" s="75" t="s">
        <v>63</v>
      </c>
      <c r="M19" s="256"/>
      <c r="N19" s="560"/>
      <c r="O19" s="566"/>
    </row>
    <row r="20" spans="1:15" s="257" customFormat="1" ht="17.25" customHeight="1">
      <c r="A20" s="561"/>
      <c r="B20" s="560"/>
      <c r="C20" s="560"/>
      <c r="D20" s="563"/>
      <c r="E20" s="255"/>
      <c r="F20" s="588"/>
      <c r="G20" s="593"/>
      <c r="H20" s="582"/>
      <c r="I20" s="585"/>
      <c r="J20" s="585"/>
      <c r="K20" s="590"/>
      <c r="L20" s="75" t="s">
        <v>64</v>
      </c>
      <c r="M20" s="256"/>
      <c r="N20" s="560"/>
      <c r="O20" s="566"/>
    </row>
    <row r="21" spans="1:15" s="19" customFormat="1" ht="15" customHeight="1">
      <c r="A21" s="475"/>
      <c r="B21" s="431"/>
      <c r="C21" s="431"/>
      <c r="D21" s="564"/>
      <c r="E21" s="55"/>
      <c r="F21" s="589"/>
      <c r="G21" s="594"/>
      <c r="H21" s="583"/>
      <c r="I21" s="586"/>
      <c r="J21" s="586"/>
      <c r="K21" s="591"/>
      <c r="L21" s="75" t="s">
        <v>65</v>
      </c>
      <c r="M21" s="76"/>
      <c r="N21" s="431"/>
      <c r="O21" s="567"/>
    </row>
    <row r="22" spans="1:15" ht="19.5" customHeight="1">
      <c r="A22" s="18"/>
      <c r="B22" s="8"/>
      <c r="C22" s="8"/>
      <c r="D22" s="63"/>
      <c r="E22" s="30"/>
      <c r="F22" s="30"/>
      <c r="G22" s="30"/>
      <c r="H22" s="30"/>
      <c r="I22" s="30"/>
      <c r="J22" s="30"/>
      <c r="K22" s="54"/>
      <c r="L22" s="20"/>
      <c r="M22" s="71"/>
      <c r="N22" s="8"/>
      <c r="O22" s="8"/>
    </row>
    <row r="23" spans="1:15" ht="22.5" customHeight="1">
      <c r="A23" s="559" t="s">
        <v>121</v>
      </c>
      <c r="B23" s="559"/>
      <c r="C23" s="559"/>
      <c r="D23" s="559"/>
      <c r="E23" s="28">
        <f>SUM(E17:E22)</f>
        <v>20000</v>
      </c>
      <c r="F23" s="28">
        <f>SUM(F11:F22)</f>
        <v>166000</v>
      </c>
      <c r="G23" s="197">
        <f>SUM(G11:G22)</f>
        <v>141791.09</v>
      </c>
      <c r="H23" s="164">
        <f>G23/F23</f>
        <v>0.8541631927710843</v>
      </c>
      <c r="I23" s="28">
        <f>SUM(I11:I22)</f>
        <v>66000</v>
      </c>
      <c r="J23" s="28">
        <f>SUM(J11:J22)</f>
        <v>100000</v>
      </c>
      <c r="K23" s="28">
        <f>SUM(K11:K22)</f>
        <v>0</v>
      </c>
      <c r="L23" s="28"/>
      <c r="M23" s="28">
        <f>SUM(M11:M22)</f>
        <v>0</v>
      </c>
      <c r="N23" s="28">
        <f>SUM(N11:N22)</f>
        <v>0</v>
      </c>
      <c r="O23" s="21" t="s">
        <v>99</v>
      </c>
    </row>
    <row r="25" spans="1:14" s="35" customFormat="1" ht="11.25" customHeight="1">
      <c r="A25" s="35" t="s">
        <v>21</v>
      </c>
      <c r="H25" s="38"/>
      <c r="I25" s="38"/>
      <c r="J25" s="38"/>
      <c r="K25" s="38"/>
      <c r="N25" s="35" t="s">
        <v>9</v>
      </c>
    </row>
    <row r="26" spans="1:11" s="35" customFormat="1" ht="11.25" customHeight="1">
      <c r="A26" s="35" t="s">
        <v>22</v>
      </c>
      <c r="H26" s="38"/>
      <c r="I26" s="38"/>
      <c r="J26" s="38"/>
      <c r="K26" s="38"/>
    </row>
    <row r="27" spans="1:11" s="35" customFormat="1" ht="11.25">
      <c r="A27" s="35" t="s">
        <v>23</v>
      </c>
      <c r="H27" s="38"/>
      <c r="I27" s="38"/>
      <c r="J27" s="38"/>
      <c r="K27" s="38"/>
    </row>
    <row r="28" spans="1:11" s="35" customFormat="1" ht="11.25">
      <c r="A28" s="35" t="s">
        <v>24</v>
      </c>
      <c r="H28" s="38"/>
      <c r="I28" s="38"/>
      <c r="J28" s="38"/>
      <c r="K28" s="38"/>
    </row>
    <row r="29" spans="1:11" s="35" customFormat="1" ht="11.25">
      <c r="A29" s="35" t="s">
        <v>25</v>
      </c>
      <c r="H29" s="38"/>
      <c r="I29" s="38"/>
      <c r="J29" s="38"/>
      <c r="K29" s="38"/>
    </row>
  </sheetData>
  <sheetProtection/>
  <mergeCells count="44">
    <mergeCell ref="I4:N4"/>
    <mergeCell ref="N5:N8"/>
    <mergeCell ref="G13:G16"/>
    <mergeCell ref="F13:F16"/>
    <mergeCell ref="L9:M9"/>
    <mergeCell ref="I5:I9"/>
    <mergeCell ref="F4:F9"/>
    <mergeCell ref="G4:G9"/>
    <mergeCell ref="H4:H9"/>
    <mergeCell ref="H13:H16"/>
    <mergeCell ref="J13:J16"/>
    <mergeCell ref="L10:M10"/>
    <mergeCell ref="L5:M8"/>
    <mergeCell ref="I13:I16"/>
    <mergeCell ref="K13:K16"/>
    <mergeCell ref="J5:J8"/>
    <mergeCell ref="K6:K8"/>
    <mergeCell ref="N18:N21"/>
    <mergeCell ref="O18:O21"/>
    <mergeCell ref="D18:D21"/>
    <mergeCell ref="H18:H21"/>
    <mergeCell ref="J18:J21"/>
    <mergeCell ref="F18:F21"/>
    <mergeCell ref="I18:I21"/>
    <mergeCell ref="K18:K21"/>
    <mergeCell ref="G18:G21"/>
    <mergeCell ref="O13:O16"/>
    <mergeCell ref="N13:N16"/>
    <mergeCell ref="O3:O8"/>
    <mergeCell ref="A1:O1"/>
    <mergeCell ref="C3:C9"/>
    <mergeCell ref="B3:B9"/>
    <mergeCell ref="A3:A9"/>
    <mergeCell ref="F3:N3"/>
    <mergeCell ref="E3:E7"/>
    <mergeCell ref="D3:D9"/>
    <mergeCell ref="A23:D23"/>
    <mergeCell ref="C13:C16"/>
    <mergeCell ref="B13:B16"/>
    <mergeCell ref="A13:A16"/>
    <mergeCell ref="D13:D16"/>
    <mergeCell ref="A18:A21"/>
    <mergeCell ref="B18:B21"/>
    <mergeCell ref="C18:C21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E11" sqref="E11:F11"/>
    </sheetView>
  </sheetViews>
  <sheetFormatPr defaultColWidth="9.00390625" defaultRowHeight="12.75"/>
  <cols>
    <col min="1" max="1" width="4.75390625" style="1" bestFit="1" customWidth="1"/>
    <col min="2" max="2" width="35.375" style="1" customWidth="1"/>
    <col min="3" max="3" width="14.00390625" style="1" customWidth="1"/>
    <col min="4" max="4" width="14.125" style="19" customWidth="1"/>
    <col min="5" max="5" width="9.125" style="214" customWidth="1"/>
    <col min="6" max="6" width="3.625" style="214" customWidth="1"/>
    <col min="7" max="7" width="8.25390625" style="1" customWidth="1"/>
    <col min="8" max="16384" width="9.125" style="1" customWidth="1"/>
  </cols>
  <sheetData>
    <row r="1" spans="1:4" ht="15" customHeight="1">
      <c r="A1" s="614" t="s">
        <v>138</v>
      </c>
      <c r="B1" s="614"/>
      <c r="C1" s="614"/>
      <c r="D1" s="614"/>
    </row>
    <row r="2" ht="6.75" customHeight="1">
      <c r="A2" s="6"/>
    </row>
    <row r="3" ht="12.75">
      <c r="G3" s="117" t="s">
        <v>95</v>
      </c>
    </row>
    <row r="4" spans="1:7" s="128" customFormat="1" ht="15" customHeight="1">
      <c r="A4" s="615" t="s">
        <v>108</v>
      </c>
      <c r="B4" s="615" t="s">
        <v>71</v>
      </c>
      <c r="C4" s="579" t="s">
        <v>110</v>
      </c>
      <c r="D4" s="579" t="s">
        <v>267</v>
      </c>
      <c r="E4" s="639" t="s">
        <v>263</v>
      </c>
      <c r="F4" s="640"/>
      <c r="G4" s="630" t="s">
        <v>262</v>
      </c>
    </row>
    <row r="5" spans="1:7" s="128" customFormat="1" ht="15" customHeight="1">
      <c r="A5" s="615"/>
      <c r="B5" s="615"/>
      <c r="C5" s="615"/>
      <c r="D5" s="579"/>
      <c r="E5" s="641"/>
      <c r="F5" s="642"/>
      <c r="G5" s="631"/>
    </row>
    <row r="6" spans="1:7" s="128" customFormat="1" ht="15.75" customHeight="1">
      <c r="A6" s="615"/>
      <c r="B6" s="615"/>
      <c r="C6" s="615"/>
      <c r="D6" s="579"/>
      <c r="E6" s="643"/>
      <c r="F6" s="644"/>
      <c r="G6" s="632"/>
    </row>
    <row r="7" spans="1:7" s="23" customFormat="1" ht="6.75" customHeight="1">
      <c r="A7" s="22">
        <v>1</v>
      </c>
      <c r="B7" s="22">
        <v>2</v>
      </c>
      <c r="C7" s="22">
        <v>3</v>
      </c>
      <c r="D7" s="22">
        <v>4</v>
      </c>
      <c r="E7" s="618">
        <v>5</v>
      </c>
      <c r="F7" s="619"/>
      <c r="G7" s="174">
        <v>6</v>
      </c>
    </row>
    <row r="8" spans="1:7" ht="18.75" customHeight="1">
      <c r="A8" s="613" t="s">
        <v>83</v>
      </c>
      <c r="B8" s="613"/>
      <c r="C8" s="9"/>
      <c r="D8" s="165">
        <f>SUM(D9,D10,D11,D12,D13,D14,D15,D16,D17)</f>
        <v>4556287.16</v>
      </c>
      <c r="E8" s="616">
        <f>SUM(E9:F17)</f>
        <v>3864960.56</v>
      </c>
      <c r="F8" s="617"/>
      <c r="G8" s="145">
        <f>E8/D8</f>
        <v>0.8482697477741943</v>
      </c>
    </row>
    <row r="9" spans="1:7" ht="18.75" customHeight="1">
      <c r="A9" s="11" t="s">
        <v>73</v>
      </c>
      <c r="B9" s="12" t="s">
        <v>78</v>
      </c>
      <c r="C9" s="11" t="s">
        <v>84</v>
      </c>
      <c r="D9" s="169">
        <v>3424230</v>
      </c>
      <c r="E9" s="633">
        <v>2500000</v>
      </c>
      <c r="F9" s="634"/>
      <c r="G9" s="407">
        <f>E9/D9</f>
        <v>0.7300911445784892</v>
      </c>
    </row>
    <row r="10" spans="1:7" ht="18.75" customHeight="1">
      <c r="A10" s="13" t="s">
        <v>74</v>
      </c>
      <c r="B10" s="14" t="s">
        <v>79</v>
      </c>
      <c r="C10" s="13" t="s">
        <v>84</v>
      </c>
      <c r="D10" s="167"/>
      <c r="E10" s="611"/>
      <c r="F10" s="612"/>
      <c r="G10" s="408"/>
    </row>
    <row r="11" spans="1:7" ht="51">
      <c r="A11" s="13" t="s">
        <v>75</v>
      </c>
      <c r="B11" s="15" t="s">
        <v>118</v>
      </c>
      <c r="C11" s="13" t="s">
        <v>101</v>
      </c>
      <c r="D11" s="167"/>
      <c r="E11" s="611"/>
      <c r="F11" s="612"/>
      <c r="G11" s="408"/>
    </row>
    <row r="12" spans="1:7" ht="18.75" customHeight="1">
      <c r="A12" s="13" t="s">
        <v>67</v>
      </c>
      <c r="B12" s="14" t="s">
        <v>86</v>
      </c>
      <c r="C12" s="13" t="s">
        <v>102</v>
      </c>
      <c r="D12" s="167"/>
      <c r="E12" s="611"/>
      <c r="F12" s="612"/>
      <c r="G12" s="405"/>
    </row>
    <row r="13" spans="1:7" ht="18.75" customHeight="1">
      <c r="A13" s="13" t="s">
        <v>77</v>
      </c>
      <c r="B13" s="14" t="s">
        <v>119</v>
      </c>
      <c r="C13" s="13" t="s">
        <v>4</v>
      </c>
      <c r="D13" s="167" t="s">
        <v>19</v>
      </c>
      <c r="E13" s="611"/>
      <c r="F13" s="612"/>
      <c r="G13" s="408"/>
    </row>
    <row r="14" spans="1:7" ht="18.75" customHeight="1">
      <c r="A14" s="13" t="s">
        <v>80</v>
      </c>
      <c r="B14" s="14" t="s">
        <v>81</v>
      </c>
      <c r="C14" s="13" t="s">
        <v>85</v>
      </c>
      <c r="D14" s="167"/>
      <c r="E14" s="611"/>
      <c r="F14" s="612"/>
      <c r="G14" s="405"/>
    </row>
    <row r="15" spans="1:7" ht="24.75" customHeight="1">
      <c r="A15" s="13" t="s">
        <v>82</v>
      </c>
      <c r="B15" s="15" t="s">
        <v>132</v>
      </c>
      <c r="C15" s="13" t="s">
        <v>111</v>
      </c>
      <c r="D15" s="167"/>
      <c r="E15" s="611"/>
      <c r="F15" s="612"/>
      <c r="G15" s="411"/>
    </row>
    <row r="16" spans="1:7" s="19" customFormat="1" ht="18.75" customHeight="1">
      <c r="A16" s="13" t="s">
        <v>87</v>
      </c>
      <c r="B16" s="14" t="s">
        <v>126</v>
      </c>
      <c r="C16" s="13" t="s">
        <v>252</v>
      </c>
      <c r="D16" s="167">
        <v>1132057.16</v>
      </c>
      <c r="E16" s="635">
        <v>1364960.56</v>
      </c>
      <c r="F16" s="636"/>
      <c r="G16" s="409">
        <f>E16/D16</f>
        <v>1.2057346644934432</v>
      </c>
    </row>
    <row r="17" spans="1:7" ht="18.75" customHeight="1">
      <c r="A17" s="16" t="s">
        <v>100</v>
      </c>
      <c r="B17" s="17" t="s">
        <v>125</v>
      </c>
      <c r="C17" s="16" t="s">
        <v>91</v>
      </c>
      <c r="D17" s="170"/>
      <c r="E17" s="637"/>
      <c r="F17" s="638"/>
      <c r="G17" s="404"/>
    </row>
    <row r="18" spans="1:7" ht="18.75" customHeight="1">
      <c r="A18" s="613" t="s">
        <v>120</v>
      </c>
      <c r="B18" s="613"/>
      <c r="C18" s="9"/>
      <c r="D18" s="165">
        <f>SUM(D19:D25)</f>
        <v>1836020</v>
      </c>
      <c r="E18" s="622">
        <f>SUM(E19:F25)</f>
        <v>1836019.47</v>
      </c>
      <c r="F18" s="623"/>
      <c r="G18" s="145">
        <f>E18/D18</f>
        <v>0.9999997113321205</v>
      </c>
    </row>
    <row r="19" spans="1:7" s="19" customFormat="1" ht="18.75" customHeight="1">
      <c r="A19" s="11" t="s">
        <v>73</v>
      </c>
      <c r="B19" s="12" t="s">
        <v>103</v>
      </c>
      <c r="C19" s="11" t="s">
        <v>89</v>
      </c>
      <c r="D19" s="166">
        <v>1057711</v>
      </c>
      <c r="E19" s="620">
        <v>1057711</v>
      </c>
      <c r="F19" s="621"/>
      <c r="G19" s="261">
        <f>E19/D19</f>
        <v>1</v>
      </c>
    </row>
    <row r="20" spans="1:7" s="19" customFormat="1" ht="18.75" customHeight="1">
      <c r="A20" s="13" t="s">
        <v>74</v>
      </c>
      <c r="B20" s="14" t="s">
        <v>88</v>
      </c>
      <c r="C20" s="13" t="s">
        <v>89</v>
      </c>
      <c r="D20" s="167"/>
      <c r="E20" s="628"/>
      <c r="F20" s="629"/>
      <c r="G20" s="406"/>
    </row>
    <row r="21" spans="1:7" s="19" customFormat="1" ht="51">
      <c r="A21" s="13" t="s">
        <v>75</v>
      </c>
      <c r="B21" s="15" t="s">
        <v>106</v>
      </c>
      <c r="C21" s="13" t="s">
        <v>107</v>
      </c>
      <c r="D21" s="167">
        <v>778309</v>
      </c>
      <c r="E21" s="628">
        <v>778308.47</v>
      </c>
      <c r="F21" s="629"/>
      <c r="G21" s="412">
        <f>E21/D21</f>
        <v>0.9999993190365266</v>
      </c>
    </row>
    <row r="22" spans="1:7" s="19" customFormat="1" ht="18.75" customHeight="1">
      <c r="A22" s="13" t="s">
        <v>67</v>
      </c>
      <c r="B22" s="14" t="s">
        <v>104</v>
      </c>
      <c r="C22" s="13" t="s">
        <v>98</v>
      </c>
      <c r="D22" s="167"/>
      <c r="E22" s="628"/>
      <c r="F22" s="629"/>
      <c r="G22" s="409"/>
    </row>
    <row r="23" spans="1:7" ht="18.75" customHeight="1">
      <c r="A23" s="13" t="s">
        <v>77</v>
      </c>
      <c r="B23" s="14" t="s">
        <v>105</v>
      </c>
      <c r="C23" s="13" t="s">
        <v>91</v>
      </c>
      <c r="D23" s="167"/>
      <c r="E23" s="624"/>
      <c r="F23" s="625"/>
      <c r="G23" s="405"/>
    </row>
    <row r="24" spans="1:7" ht="25.5" customHeight="1">
      <c r="A24" s="13" t="s">
        <v>80</v>
      </c>
      <c r="B24" s="15" t="s">
        <v>37</v>
      </c>
      <c r="C24" s="13" t="s">
        <v>92</v>
      </c>
      <c r="D24" s="167"/>
      <c r="E24" s="624"/>
      <c r="F24" s="625"/>
      <c r="G24" s="411"/>
    </row>
    <row r="25" spans="1:7" ht="18.75" customHeight="1">
      <c r="A25" s="16" t="s">
        <v>82</v>
      </c>
      <c r="B25" s="17" t="s">
        <v>93</v>
      </c>
      <c r="C25" s="16" t="s">
        <v>90</v>
      </c>
      <c r="D25" s="168"/>
      <c r="E25" s="626"/>
      <c r="F25" s="627"/>
      <c r="G25" s="410"/>
    </row>
  </sheetData>
  <sheetProtection/>
  <mergeCells count="28">
    <mergeCell ref="G4:G6"/>
    <mergeCell ref="E9:F9"/>
    <mergeCell ref="E16:F16"/>
    <mergeCell ref="E17:F17"/>
    <mergeCell ref="E15:F15"/>
    <mergeCell ref="E4:F6"/>
    <mergeCell ref="E12:F12"/>
    <mergeCell ref="E13:F13"/>
    <mergeCell ref="E10:F10"/>
    <mergeCell ref="E11:F11"/>
    <mergeCell ref="E19:F19"/>
    <mergeCell ref="E18:F18"/>
    <mergeCell ref="E24:F24"/>
    <mergeCell ref="E25:F25"/>
    <mergeCell ref="E20:F20"/>
    <mergeCell ref="E21:F21"/>
    <mergeCell ref="E22:F22"/>
    <mergeCell ref="E23:F23"/>
    <mergeCell ref="E14:F14"/>
    <mergeCell ref="A8:B8"/>
    <mergeCell ref="A18:B18"/>
    <mergeCell ref="A1:D1"/>
    <mergeCell ref="A4:A6"/>
    <mergeCell ref="C4:C6"/>
    <mergeCell ref="B4:B6"/>
    <mergeCell ref="D4:D6"/>
    <mergeCell ref="E8:F8"/>
    <mergeCell ref="E7:F7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6
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2.25390625" style="1" customWidth="1"/>
    <col min="6" max="6" width="11.00390625" style="1" customWidth="1"/>
    <col min="7" max="7" width="14.375" style="1" customWidth="1"/>
    <col min="8" max="16384" width="9.125" style="1" customWidth="1"/>
  </cols>
  <sheetData>
    <row r="1" spans="1:6" ht="19.5" customHeight="1">
      <c r="A1" s="571" t="s">
        <v>141</v>
      </c>
      <c r="B1" s="571"/>
      <c r="C1" s="571"/>
      <c r="D1" s="571"/>
      <c r="E1" s="571"/>
      <c r="F1" s="571"/>
    </row>
    <row r="2" spans="5:6" ht="19.5" customHeight="1">
      <c r="E2" s="2"/>
      <c r="F2" s="2"/>
    </row>
    <row r="3" ht="19.5" customHeight="1">
      <c r="H3" s="4" t="s">
        <v>95</v>
      </c>
    </row>
    <row r="4" spans="1:8" s="128" customFormat="1" ht="27.75" customHeight="1">
      <c r="A4" s="124" t="s">
        <v>108</v>
      </c>
      <c r="B4" s="124" t="s">
        <v>68</v>
      </c>
      <c r="C4" s="124" t="s">
        <v>69</v>
      </c>
      <c r="D4" s="125" t="s">
        <v>70</v>
      </c>
      <c r="E4" s="126" t="s">
        <v>200</v>
      </c>
      <c r="F4" s="126" t="s">
        <v>268</v>
      </c>
      <c r="G4" s="213" t="s">
        <v>269</v>
      </c>
      <c r="H4" s="171" t="s">
        <v>262</v>
      </c>
    </row>
    <row r="5" spans="1:8" ht="7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172">
        <v>7</v>
      </c>
      <c r="H5" s="173">
        <v>8</v>
      </c>
    </row>
    <row r="6" spans="1:8" ht="18.75" customHeight="1">
      <c r="A6" s="646" t="s">
        <v>130</v>
      </c>
      <c r="B6" s="647"/>
      <c r="C6" s="647"/>
      <c r="D6" s="647"/>
      <c r="E6" s="648"/>
      <c r="F6" s="77">
        <f>SUM(F7:F9)</f>
        <v>65000</v>
      </c>
      <c r="G6" s="77">
        <f>SUM(G7:G9)</f>
        <v>65000</v>
      </c>
      <c r="H6" s="164">
        <f>G6/F6</f>
        <v>1</v>
      </c>
    </row>
    <row r="7" spans="1:8" ht="77.25" customHeight="1" hidden="1">
      <c r="A7" s="9" t="s">
        <v>73</v>
      </c>
      <c r="B7" s="10">
        <v>851</v>
      </c>
      <c r="C7" s="10">
        <v>85121</v>
      </c>
      <c r="D7" s="10">
        <v>2560</v>
      </c>
      <c r="E7" s="42" t="s">
        <v>61</v>
      </c>
      <c r="F7" s="29">
        <v>0</v>
      </c>
      <c r="G7" s="121"/>
      <c r="H7" s="164" t="e">
        <f aca="true" t="shared" si="0" ref="H7:H12">G7/F7</f>
        <v>#DIV/0!</v>
      </c>
    </row>
    <row r="8" spans="1:8" ht="55.5" customHeight="1" hidden="1">
      <c r="A8" s="9" t="s">
        <v>74</v>
      </c>
      <c r="B8" s="10">
        <v>851</v>
      </c>
      <c r="C8" s="10">
        <v>85121</v>
      </c>
      <c r="D8" s="10">
        <v>2560</v>
      </c>
      <c r="E8" s="42" t="s">
        <v>59</v>
      </c>
      <c r="F8" s="29">
        <v>0</v>
      </c>
      <c r="G8" s="121"/>
      <c r="H8" s="164" t="e">
        <f t="shared" si="0"/>
        <v>#DIV/0!</v>
      </c>
    </row>
    <row r="9" spans="1:8" ht="41.25" customHeight="1">
      <c r="A9" s="9" t="s">
        <v>73</v>
      </c>
      <c r="B9" s="10">
        <v>921</v>
      </c>
      <c r="C9" s="10">
        <v>92116</v>
      </c>
      <c r="D9" s="10">
        <v>2480</v>
      </c>
      <c r="E9" s="42" t="s">
        <v>129</v>
      </c>
      <c r="F9" s="29">
        <v>65000</v>
      </c>
      <c r="G9" s="28">
        <v>65000</v>
      </c>
      <c r="H9" s="164">
        <f t="shared" si="0"/>
        <v>1</v>
      </c>
    </row>
    <row r="10" spans="1:8" ht="41.25" customHeight="1">
      <c r="A10" s="646" t="s">
        <v>131</v>
      </c>
      <c r="B10" s="647"/>
      <c r="C10" s="647"/>
      <c r="D10" s="647"/>
      <c r="E10" s="648"/>
      <c r="F10" s="77">
        <f>SUM(F11:F11)</f>
        <v>134500</v>
      </c>
      <c r="G10" s="77">
        <f>SUM(G11:G11)</f>
        <v>134500</v>
      </c>
      <c r="H10" s="164">
        <f t="shared" si="0"/>
        <v>1</v>
      </c>
    </row>
    <row r="11" spans="1:8" ht="60" customHeight="1">
      <c r="A11" s="9" t="s">
        <v>73</v>
      </c>
      <c r="B11" s="10">
        <v>754</v>
      </c>
      <c r="C11" s="10">
        <v>75412</v>
      </c>
      <c r="D11" s="10">
        <v>2580</v>
      </c>
      <c r="E11" s="42" t="s">
        <v>36</v>
      </c>
      <c r="F11" s="29">
        <v>134500</v>
      </c>
      <c r="G11" s="28">
        <v>134500</v>
      </c>
      <c r="H11" s="164">
        <f t="shared" si="0"/>
        <v>1</v>
      </c>
    </row>
    <row r="12" spans="1:8" s="40" customFormat="1" ht="30" customHeight="1">
      <c r="A12" s="421" t="s">
        <v>121</v>
      </c>
      <c r="B12" s="645"/>
      <c r="C12" s="645"/>
      <c r="D12" s="645"/>
      <c r="E12" s="422"/>
      <c r="F12" s="33">
        <f>SUM(F6,F10)</f>
        <v>199500</v>
      </c>
      <c r="G12" s="33">
        <f>SUM(G6,G10)</f>
        <v>199500</v>
      </c>
      <c r="H12" s="164">
        <f t="shared" si="0"/>
        <v>1</v>
      </c>
    </row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1.0236220472440944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8">
      <selection activeCell="E28" sqref="E28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7.125" style="0" customWidth="1"/>
    <col min="4" max="4" width="6.75390625" style="0" customWidth="1"/>
    <col min="5" max="5" width="33.375" style="0" customWidth="1"/>
    <col min="6" max="6" width="13.25390625" style="0" customWidth="1"/>
    <col min="7" max="7" width="11.875" style="0" customWidth="1"/>
    <col min="8" max="8" width="11.375" style="0" customWidth="1"/>
    <col min="9" max="9" width="7.00390625" style="0" customWidth="1"/>
  </cols>
  <sheetData>
    <row r="1" spans="1:7" ht="48" customHeight="1">
      <c r="A1" s="424" t="s">
        <v>139</v>
      </c>
      <c r="B1" s="424"/>
      <c r="C1" s="424"/>
      <c r="D1" s="424"/>
      <c r="E1" s="424"/>
      <c r="F1" s="424"/>
      <c r="G1" s="424"/>
    </row>
    <row r="2" spans="5:7" ht="19.5" customHeight="1" hidden="1">
      <c r="E2" s="2"/>
      <c r="F2" s="2"/>
      <c r="G2" s="2"/>
    </row>
    <row r="3" spans="5:9" ht="19.5" customHeight="1">
      <c r="E3" s="1"/>
      <c r="F3" s="1"/>
      <c r="I3" s="3" t="s">
        <v>95</v>
      </c>
    </row>
    <row r="4" spans="1:9" s="127" customFormat="1" ht="52.5" customHeight="1">
      <c r="A4" s="385" t="s">
        <v>108</v>
      </c>
      <c r="B4" s="385" t="s">
        <v>68</v>
      </c>
      <c r="C4" s="385" t="s">
        <v>69</v>
      </c>
      <c r="D4" s="386" t="s">
        <v>70</v>
      </c>
      <c r="E4" s="385" t="s">
        <v>198</v>
      </c>
      <c r="F4" s="387" t="s">
        <v>197</v>
      </c>
      <c r="G4" s="387" t="s">
        <v>97</v>
      </c>
      <c r="H4" s="388" t="s">
        <v>269</v>
      </c>
      <c r="I4" s="389" t="s">
        <v>262</v>
      </c>
    </row>
    <row r="5" spans="1:9" s="24" customFormat="1" ht="12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175">
        <v>9</v>
      </c>
    </row>
    <row r="6" spans="1:9" s="1" customFormat="1" ht="18.75" customHeight="1">
      <c r="A6" s="646" t="s">
        <v>130</v>
      </c>
      <c r="B6" s="647"/>
      <c r="C6" s="647"/>
      <c r="D6" s="647"/>
      <c r="E6" s="647"/>
      <c r="F6" s="649"/>
      <c r="G6" s="196">
        <f>SUM(G7:G12)</f>
        <v>464234</v>
      </c>
      <c r="H6" s="196">
        <f>SUM(H7:H11)</f>
        <v>464234</v>
      </c>
      <c r="I6" s="193">
        <f aca="true" t="shared" si="0" ref="I6:I11">H6/G6*100</f>
        <v>100</v>
      </c>
    </row>
    <row r="7" spans="1:9" s="1" customFormat="1" ht="104.25" customHeight="1" hidden="1">
      <c r="A7" s="52">
        <v>1</v>
      </c>
      <c r="B7" s="10">
        <v>600</v>
      </c>
      <c r="C7" s="10">
        <v>60014</v>
      </c>
      <c r="D7" s="10">
        <v>6300</v>
      </c>
      <c r="E7" s="42" t="s">
        <v>196</v>
      </c>
      <c r="F7" s="42" t="s">
        <v>20</v>
      </c>
      <c r="G7" s="199">
        <v>0</v>
      </c>
      <c r="H7" s="197">
        <v>0</v>
      </c>
      <c r="I7" s="194" t="e">
        <f t="shared" si="0"/>
        <v>#DIV/0!</v>
      </c>
    </row>
    <row r="8" spans="1:9" s="1" customFormat="1" ht="132.75" customHeight="1">
      <c r="A8" s="52">
        <v>1</v>
      </c>
      <c r="B8" s="10">
        <v>600</v>
      </c>
      <c r="C8" s="10">
        <v>60014</v>
      </c>
      <c r="D8" s="10">
        <v>6300</v>
      </c>
      <c r="E8" s="42" t="s">
        <v>259</v>
      </c>
      <c r="F8" s="42" t="s">
        <v>20</v>
      </c>
      <c r="G8" s="199">
        <v>430000</v>
      </c>
      <c r="H8" s="197">
        <v>430000</v>
      </c>
      <c r="I8" s="194">
        <f t="shared" si="0"/>
        <v>100</v>
      </c>
    </row>
    <row r="9" spans="1:9" s="1" customFormat="1" ht="118.5" customHeight="1" hidden="1">
      <c r="A9" s="52">
        <v>3</v>
      </c>
      <c r="B9" s="10">
        <v>600</v>
      </c>
      <c r="C9" s="10">
        <v>60014</v>
      </c>
      <c r="D9" s="10">
        <v>6300</v>
      </c>
      <c r="E9" s="42" t="s">
        <v>258</v>
      </c>
      <c r="F9" s="42" t="s">
        <v>20</v>
      </c>
      <c r="G9" s="199">
        <v>0</v>
      </c>
      <c r="H9" s="197">
        <v>0</v>
      </c>
      <c r="I9" s="194" t="e">
        <f t="shared" si="0"/>
        <v>#DIV/0!</v>
      </c>
    </row>
    <row r="10" spans="1:9" s="1" customFormat="1" ht="106.5" customHeight="1">
      <c r="A10" s="52">
        <v>2</v>
      </c>
      <c r="B10" s="10">
        <v>801</v>
      </c>
      <c r="C10" s="10">
        <v>80113</v>
      </c>
      <c r="D10" s="10">
        <v>2320</v>
      </c>
      <c r="E10" s="42" t="s">
        <v>199</v>
      </c>
      <c r="F10" s="42" t="s">
        <v>20</v>
      </c>
      <c r="G10" s="200">
        <v>19234</v>
      </c>
      <c r="H10" s="197">
        <v>19234</v>
      </c>
      <c r="I10" s="194">
        <f t="shared" si="0"/>
        <v>100</v>
      </c>
    </row>
    <row r="11" spans="1:9" s="1" customFormat="1" ht="115.5" customHeight="1">
      <c r="A11" s="52">
        <v>3</v>
      </c>
      <c r="B11" s="10">
        <v>851</v>
      </c>
      <c r="C11" s="10">
        <v>85121</v>
      </c>
      <c r="D11" s="10">
        <v>2560</v>
      </c>
      <c r="E11" s="42" t="s">
        <v>140</v>
      </c>
      <c r="F11" s="29" t="s">
        <v>133</v>
      </c>
      <c r="G11" s="197">
        <v>15000</v>
      </c>
      <c r="H11" s="197">
        <v>15000</v>
      </c>
      <c r="I11" s="194">
        <f t="shared" si="0"/>
        <v>100</v>
      </c>
    </row>
    <row r="12" spans="1:9" s="1" customFormat="1" ht="55.5" customHeight="1" hidden="1">
      <c r="A12" s="9"/>
      <c r="B12" s="10"/>
      <c r="C12" s="10"/>
      <c r="D12" s="10"/>
      <c r="E12" s="42"/>
      <c r="F12" s="29"/>
      <c r="G12" s="201"/>
      <c r="H12" s="197"/>
      <c r="I12" s="194" t="e">
        <f aca="true" t="shared" si="1" ref="I12:I30">H12/G12*100</f>
        <v>#DIV/0!</v>
      </c>
    </row>
    <row r="13" spans="1:9" s="1" customFormat="1" ht="41.25" customHeight="1">
      <c r="A13" s="646" t="s">
        <v>131</v>
      </c>
      <c r="B13" s="647"/>
      <c r="C13" s="647"/>
      <c r="D13" s="647"/>
      <c r="E13" s="647"/>
      <c r="F13" s="649"/>
      <c r="G13" s="198">
        <f>SUM(G14:G29)</f>
        <v>95000</v>
      </c>
      <c r="H13" s="198">
        <f>SUM(H14:H29)</f>
        <v>94959.83</v>
      </c>
      <c r="I13" s="194">
        <f t="shared" si="1"/>
        <v>99.9577157894737</v>
      </c>
    </row>
    <row r="14" spans="1:9" s="19" customFormat="1" ht="122.25" customHeight="1">
      <c r="A14" s="52">
        <v>1</v>
      </c>
      <c r="B14" s="10">
        <v>854</v>
      </c>
      <c r="C14" s="10">
        <v>85412</v>
      </c>
      <c r="D14" s="10">
        <v>2820</v>
      </c>
      <c r="E14" s="42" t="s">
        <v>273</v>
      </c>
      <c r="F14" s="42" t="s">
        <v>274</v>
      </c>
      <c r="G14" s="199">
        <v>10500</v>
      </c>
      <c r="H14" s="199">
        <v>10492.47</v>
      </c>
      <c r="I14" s="384">
        <f t="shared" si="1"/>
        <v>99.9282857142857</v>
      </c>
    </row>
    <row r="15" spans="1:9" s="19" customFormat="1" ht="84" customHeight="1">
      <c r="A15" s="52">
        <v>2</v>
      </c>
      <c r="B15" s="10">
        <v>854</v>
      </c>
      <c r="C15" s="10">
        <v>85412</v>
      </c>
      <c r="D15" s="10">
        <v>2820</v>
      </c>
      <c r="E15" s="42" t="s">
        <v>275</v>
      </c>
      <c r="F15" s="42" t="s">
        <v>276</v>
      </c>
      <c r="G15" s="199">
        <v>4000</v>
      </c>
      <c r="H15" s="199">
        <v>3970</v>
      </c>
      <c r="I15" s="384">
        <f t="shared" si="1"/>
        <v>99.25</v>
      </c>
    </row>
    <row r="16" spans="1:9" s="19" customFormat="1" ht="95.25" customHeight="1">
      <c r="A16" s="52">
        <v>3</v>
      </c>
      <c r="B16" s="10">
        <v>854</v>
      </c>
      <c r="C16" s="10">
        <v>85412</v>
      </c>
      <c r="D16" s="10">
        <v>2820</v>
      </c>
      <c r="E16" s="42" t="s">
        <v>277</v>
      </c>
      <c r="F16" s="42" t="s">
        <v>278</v>
      </c>
      <c r="G16" s="199">
        <v>10500</v>
      </c>
      <c r="H16" s="199">
        <v>10500</v>
      </c>
      <c r="I16" s="384">
        <f t="shared" si="1"/>
        <v>100</v>
      </c>
    </row>
    <row r="17" spans="1:9" s="19" customFormat="1" ht="108.75" customHeight="1">
      <c r="A17" s="52">
        <v>4</v>
      </c>
      <c r="B17" s="10">
        <v>921</v>
      </c>
      <c r="C17" s="10">
        <v>92105</v>
      </c>
      <c r="D17" s="10">
        <v>2820</v>
      </c>
      <c r="E17" s="42" t="s">
        <v>279</v>
      </c>
      <c r="F17" s="42" t="s">
        <v>280</v>
      </c>
      <c r="G17" s="199">
        <v>6500</v>
      </c>
      <c r="H17" s="199">
        <v>6500</v>
      </c>
      <c r="I17" s="384">
        <f t="shared" si="1"/>
        <v>100</v>
      </c>
    </row>
    <row r="18" spans="1:9" s="19" customFormat="1" ht="123.75" customHeight="1">
      <c r="A18" s="52">
        <v>5</v>
      </c>
      <c r="B18" s="10">
        <v>921</v>
      </c>
      <c r="C18" s="10">
        <v>92105</v>
      </c>
      <c r="D18" s="10">
        <v>2820</v>
      </c>
      <c r="E18" s="42" t="s">
        <v>281</v>
      </c>
      <c r="F18" s="42" t="s">
        <v>282</v>
      </c>
      <c r="G18" s="199">
        <v>7500</v>
      </c>
      <c r="H18" s="199">
        <v>7500</v>
      </c>
      <c r="I18" s="384">
        <f t="shared" si="1"/>
        <v>100</v>
      </c>
    </row>
    <row r="19" spans="1:9" s="19" customFormat="1" ht="138.75" customHeight="1">
      <c r="A19" s="52">
        <v>6</v>
      </c>
      <c r="B19" s="10">
        <v>921</v>
      </c>
      <c r="C19" s="10">
        <v>92105</v>
      </c>
      <c r="D19" s="10">
        <v>2820</v>
      </c>
      <c r="E19" s="42" t="s">
        <v>284</v>
      </c>
      <c r="F19" s="42" t="s">
        <v>283</v>
      </c>
      <c r="G19" s="199">
        <v>500</v>
      </c>
      <c r="H19" s="199">
        <v>497.36</v>
      </c>
      <c r="I19" s="384">
        <f t="shared" si="1"/>
        <v>99.47200000000001</v>
      </c>
    </row>
    <row r="20" spans="1:9" s="19" customFormat="1" ht="110.25" customHeight="1">
      <c r="A20" s="52">
        <v>7</v>
      </c>
      <c r="B20" s="10">
        <v>921</v>
      </c>
      <c r="C20" s="10">
        <v>92105</v>
      </c>
      <c r="D20" s="10">
        <v>2820</v>
      </c>
      <c r="E20" s="42" t="s">
        <v>285</v>
      </c>
      <c r="F20" s="42" t="s">
        <v>286</v>
      </c>
      <c r="G20" s="199">
        <v>3000</v>
      </c>
      <c r="H20" s="199">
        <v>3000</v>
      </c>
      <c r="I20" s="384">
        <f t="shared" si="1"/>
        <v>100</v>
      </c>
    </row>
    <row r="21" spans="1:9" s="19" customFormat="1" ht="96.75" customHeight="1">
      <c r="A21" s="52">
        <v>8</v>
      </c>
      <c r="B21" s="10">
        <v>921</v>
      </c>
      <c r="C21" s="10">
        <v>92105</v>
      </c>
      <c r="D21" s="10">
        <v>2820</v>
      </c>
      <c r="E21" s="42" t="s">
        <v>287</v>
      </c>
      <c r="F21" s="42" t="s">
        <v>288</v>
      </c>
      <c r="G21" s="199">
        <v>2500</v>
      </c>
      <c r="H21" s="199">
        <v>2500</v>
      </c>
      <c r="I21" s="384">
        <f t="shared" si="1"/>
        <v>100</v>
      </c>
    </row>
    <row r="22" spans="1:9" s="1" customFormat="1" ht="181.5" customHeight="1">
      <c r="A22" s="52">
        <v>9</v>
      </c>
      <c r="B22" s="10">
        <v>926</v>
      </c>
      <c r="C22" s="10">
        <v>92605</v>
      </c>
      <c r="D22" s="10">
        <v>2820</v>
      </c>
      <c r="E22" s="42" t="s">
        <v>289</v>
      </c>
      <c r="F22" s="42" t="s">
        <v>290</v>
      </c>
      <c r="G22" s="199">
        <v>3880</v>
      </c>
      <c r="H22" s="209">
        <v>3880</v>
      </c>
      <c r="I22" s="194">
        <f t="shared" si="1"/>
        <v>100</v>
      </c>
    </row>
    <row r="23" spans="1:9" s="1" customFormat="1" ht="172.5" customHeight="1">
      <c r="A23" s="52">
        <v>10</v>
      </c>
      <c r="B23" s="10">
        <v>926</v>
      </c>
      <c r="C23" s="10">
        <v>92605</v>
      </c>
      <c r="D23" s="10">
        <v>2820</v>
      </c>
      <c r="E23" s="42" t="s">
        <v>291</v>
      </c>
      <c r="F23" s="42" t="s">
        <v>280</v>
      </c>
      <c r="G23" s="199">
        <v>3000</v>
      </c>
      <c r="H23" s="209">
        <v>3000</v>
      </c>
      <c r="I23" s="194">
        <f t="shared" si="1"/>
        <v>100</v>
      </c>
    </row>
    <row r="24" spans="1:9" s="1" customFormat="1" ht="235.5" customHeight="1">
      <c r="A24" s="52">
        <v>11</v>
      </c>
      <c r="B24" s="10">
        <v>926</v>
      </c>
      <c r="C24" s="10">
        <v>92605</v>
      </c>
      <c r="D24" s="10">
        <v>2820</v>
      </c>
      <c r="E24" s="42" t="s">
        <v>292</v>
      </c>
      <c r="F24" s="42" t="s">
        <v>293</v>
      </c>
      <c r="G24" s="199">
        <v>9000</v>
      </c>
      <c r="H24" s="209">
        <v>9000</v>
      </c>
      <c r="I24" s="194">
        <f t="shared" si="1"/>
        <v>100</v>
      </c>
    </row>
    <row r="25" spans="1:9" s="1" customFormat="1" ht="171" customHeight="1">
      <c r="A25" s="52">
        <v>12</v>
      </c>
      <c r="B25" s="10">
        <v>926</v>
      </c>
      <c r="C25" s="10">
        <v>92605</v>
      </c>
      <c r="D25" s="10">
        <v>2820</v>
      </c>
      <c r="E25" s="42" t="s">
        <v>294</v>
      </c>
      <c r="F25" s="42" t="s">
        <v>274</v>
      </c>
      <c r="G25" s="199">
        <v>1500</v>
      </c>
      <c r="H25" s="209">
        <v>1500</v>
      </c>
      <c r="I25" s="194">
        <f t="shared" si="1"/>
        <v>100</v>
      </c>
    </row>
    <row r="26" spans="1:9" s="1" customFormat="1" ht="183" customHeight="1">
      <c r="A26" s="52">
        <v>13</v>
      </c>
      <c r="B26" s="10">
        <v>926</v>
      </c>
      <c r="C26" s="10">
        <v>92605</v>
      </c>
      <c r="D26" s="10">
        <v>2820</v>
      </c>
      <c r="E26" s="42" t="s">
        <v>295</v>
      </c>
      <c r="F26" s="42" t="s">
        <v>290</v>
      </c>
      <c r="G26" s="199">
        <v>2000</v>
      </c>
      <c r="H26" s="209">
        <v>2000</v>
      </c>
      <c r="I26" s="194">
        <f t="shared" si="1"/>
        <v>100</v>
      </c>
    </row>
    <row r="27" spans="1:9" s="1" customFormat="1" ht="172.5" customHeight="1">
      <c r="A27" s="52">
        <v>14</v>
      </c>
      <c r="B27" s="10">
        <v>926</v>
      </c>
      <c r="C27" s="10">
        <v>92605</v>
      </c>
      <c r="D27" s="10">
        <v>2820</v>
      </c>
      <c r="E27" s="42" t="s">
        <v>296</v>
      </c>
      <c r="F27" s="42" t="s">
        <v>274</v>
      </c>
      <c r="G27" s="199">
        <v>120</v>
      </c>
      <c r="H27" s="209">
        <v>120</v>
      </c>
      <c r="I27" s="194">
        <f t="shared" si="1"/>
        <v>100</v>
      </c>
    </row>
    <row r="28" spans="1:9" s="1" customFormat="1" ht="156" customHeight="1">
      <c r="A28" s="52">
        <v>15</v>
      </c>
      <c r="B28" s="10">
        <v>926</v>
      </c>
      <c r="C28" s="10">
        <v>92605</v>
      </c>
      <c r="D28" s="10">
        <v>2820</v>
      </c>
      <c r="E28" s="42" t="s">
        <v>297</v>
      </c>
      <c r="F28" s="42" t="s">
        <v>274</v>
      </c>
      <c r="G28" s="199">
        <v>500</v>
      </c>
      <c r="H28" s="209">
        <v>500</v>
      </c>
      <c r="I28" s="194">
        <f t="shared" si="1"/>
        <v>100</v>
      </c>
    </row>
    <row r="29" spans="1:9" s="1" customFormat="1" ht="158.25" customHeight="1">
      <c r="A29" s="52">
        <v>16</v>
      </c>
      <c r="B29" s="10">
        <v>921</v>
      </c>
      <c r="C29" s="10">
        <v>92120</v>
      </c>
      <c r="D29" s="10">
        <v>2720</v>
      </c>
      <c r="E29" s="42" t="s">
        <v>298</v>
      </c>
      <c r="F29" s="42" t="s">
        <v>299</v>
      </c>
      <c r="G29" s="199">
        <v>30000</v>
      </c>
      <c r="H29" s="209">
        <v>30000</v>
      </c>
      <c r="I29" s="194">
        <f t="shared" si="1"/>
        <v>100</v>
      </c>
    </row>
    <row r="30" spans="1:9" s="27" customFormat="1" ht="26.25" customHeight="1">
      <c r="A30" s="421" t="s">
        <v>121</v>
      </c>
      <c r="B30" s="645"/>
      <c r="C30" s="645"/>
      <c r="D30" s="645"/>
      <c r="E30" s="422"/>
      <c r="F30" s="53"/>
      <c r="G30" s="202">
        <f>SUM(G6,G13)</f>
        <v>559234</v>
      </c>
      <c r="H30" s="202">
        <f>SUM(H6,H13)</f>
        <v>559193.83</v>
      </c>
      <c r="I30" s="193">
        <f t="shared" si="1"/>
        <v>99.99281696034218</v>
      </c>
    </row>
    <row r="31" ht="12.75">
      <c r="I31" s="195"/>
    </row>
    <row r="32" ht="12.75">
      <c r="I32" s="195"/>
    </row>
  </sheetData>
  <sheetProtection/>
  <mergeCells count="4">
    <mergeCell ref="A1:G1"/>
    <mergeCell ref="A30:E30"/>
    <mergeCell ref="A13:F13"/>
    <mergeCell ref="A6:F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 10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2012-03-28T11:24:24Z</cp:lastPrinted>
  <dcterms:created xsi:type="dcterms:W3CDTF">1998-12-09T13:02:10Z</dcterms:created>
  <dcterms:modified xsi:type="dcterms:W3CDTF">2012-05-15T05:37:26Z</dcterms:modified>
  <cp:category/>
  <cp:version/>
  <cp:contentType/>
  <cp:contentStatus/>
</cp:coreProperties>
</file>