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900" activeTab="0"/>
  </bookViews>
  <sheets>
    <sheet name="ZAŁ 14" sheetId="1" r:id="rId1"/>
    <sheet name="ZAŁ 5" sheetId="2" r:id="rId2"/>
    <sheet name="ZAŁ 3a" sheetId="3" r:id="rId3"/>
    <sheet name="ZAŁ 4" sheetId="4" r:id="rId4"/>
    <sheet name="ZAŁ 4a" sheetId="5" r:id="rId5"/>
    <sheet name="ZAŁ 8" sheetId="6" r:id="rId6"/>
    <sheet name="ZAŁ 7" sheetId="7" r:id="rId7"/>
    <sheet name="ZAŁ 1 -zły" sheetId="8" r:id="rId8"/>
    <sheet name="ZAŁ 2 - zły" sheetId="9" r:id="rId9"/>
    <sheet name="ZAŁ 3" sheetId="10" r:id="rId10"/>
    <sheet name="ZAŁ 6" sheetId="11" r:id="rId11"/>
    <sheet name="ZAŁ 9" sheetId="12" r:id="rId12"/>
    <sheet name="ZAŁ 10" sheetId="13" r:id="rId13"/>
  </sheets>
  <definedNames>
    <definedName name="_xlnm.Print_Area" localSheetId="0">'ZAŁ 14'!$A$1:$J$17</definedName>
    <definedName name="_xlnm.Print_Titles" localSheetId="7">'ZAŁ 1 -zły'!$3:$5</definedName>
    <definedName name="_xlnm.Print_Titles" localSheetId="12">'ZAŁ 10'!$4:$5</definedName>
    <definedName name="_xlnm.Print_Titles" localSheetId="8">'ZAŁ 2 - zły'!$3:$9</definedName>
    <definedName name="_xlnm.Print_Titles" localSheetId="9">'ZAŁ 3'!$3:$9</definedName>
    <definedName name="_xlnm.Print_Titles" localSheetId="1">'ZAŁ 5'!$3:$9</definedName>
    <definedName name="_xlnm.Print_Titles" localSheetId="6">'ZAŁ 7'!$3:$7</definedName>
    <definedName name="_xlnm.Print_Titles" localSheetId="5">'ZAŁ 8'!$4:$8</definedName>
  </definedNames>
  <calcPr fullCalcOnLoad="1"/>
</workbook>
</file>

<file path=xl/sharedStrings.xml><?xml version="1.0" encoding="utf-8"?>
<sst xmlns="http://schemas.openxmlformats.org/spreadsheetml/2006/main" count="986" uniqueCount="451">
  <si>
    <t>Dochody i wydatki związane z realizacją zadań z zakresu administracji rzadowej i innych zadań zleconych odrębnymi ustawami za I półrocze 2010 r.</t>
  </si>
  <si>
    <t>Przychody i rozchody budżetu za I półrocze 2010 roku</t>
  </si>
  <si>
    <t>Dotacje celowe na zadania własne gminy realizowane przez podmioty należące
i nienależące do sektora finansów publicznych za I półrocze 2010 r.</t>
  </si>
  <si>
    <t>plan roku budżetowego 2010 (10+11+12+13)</t>
  </si>
  <si>
    <t>Wydatki bieżące na programy i projekty realizowane ze środków pochodzących z budżetu Unii Europejskiej oraz innych źródeł zagranicznych, niepodlegających zwrotowi za I półrocze 2010 roku</t>
  </si>
  <si>
    <t>Wydatki na programy i projekty realizowane ze środków pochodzących z budżetu Unii Europejskiej oraz innych źródeł zagranicznych, niepodlegających zwrotowi za I półrocze 2010 rok</t>
  </si>
  <si>
    <t>wynagrodzenia i składki od nich naliczane</t>
  </si>
  <si>
    <t>wydatki związane z realizacja ich statutowych zadań</t>
  </si>
  <si>
    <t>dotacje na zadania bieżące</t>
  </si>
  <si>
    <t>świadczenia na rzecz osób fizycznych</t>
  </si>
  <si>
    <t>wydatki na programy finansowe z udziałem środków, o których mowa  w art. 5 ust. 1 pkt 2</t>
  </si>
  <si>
    <t>wypłaty z tytułu poręczeń i gwarancji</t>
  </si>
  <si>
    <t>inwestycje i zakupy inwestycyjne</t>
  </si>
  <si>
    <t>na programy finansowe z udziałem śrdków, o których mowa w art.. 5 ust. 1 pkt 2</t>
  </si>
  <si>
    <t>zakup i objęcie akcji i udziałów oraz wniesienie wkładów do spółek prawa handlowego</t>
  </si>
  <si>
    <t>z teggo:</t>
  </si>
  <si>
    <t xml:space="preserve">Wydatki </t>
  </si>
  <si>
    <t>Zadania w zakresie kultury fizycznej i sportu</t>
  </si>
  <si>
    <t>Domy i ośrodki kultury, świetlice i kluby</t>
  </si>
  <si>
    <t>Opłata od posiadania psów</t>
  </si>
  <si>
    <t>Wpływy z opłat za zezwolenia na sprzedaż napojów alkoholowych</t>
  </si>
  <si>
    <t>Limity wydatków na wieloletnie programy inwestycyjne w latach 2010 - 2012</t>
  </si>
  <si>
    <t>2012 r.</t>
  </si>
  <si>
    <t>wydatki do poniesienia po 2012 roku</t>
  </si>
  <si>
    <t>wydatki poniesione do 31.12.2009 r.</t>
  </si>
  <si>
    <t>Rozbudowa drogi gminnej w miejscowości Skarżysko Kościelne, ul. Olszynki (2009-2012)</t>
  </si>
  <si>
    <t xml:space="preserve">A.    
B.
C.
D. </t>
  </si>
  <si>
    <t>"e-świętokrzyskie Rozbudowa Infrastruktury Informatycznej JST" (lata 2009-2012)</t>
  </si>
  <si>
    <t>Budowa kompleksu sportowo-rekreacyjnego oraz placu zabaw dla dzieci młodszych na placu przedszkolnym w Grzybowej Górze (lata 2010-2012</t>
  </si>
  <si>
    <t>Budowa kompleksu sportowo-rekreacyjnego oraz placu zabaw dla dzieci młodszych na placu przedszkolnym wraz z zapleczem w miejscowości Lipowe Pole(2010-2011)</t>
  </si>
  <si>
    <t>Nad Żarnówka - Gmina Skarżysko Kościelne "Budowa i przystosowanie infrastruktury na potrzeby agroturystyki w Majkowie i Michałowie gm. Skarżysko Kościelne pow. Skarżyski" (lata 2009 - 2010)</t>
  </si>
  <si>
    <t>Budowa parkingu przy cmentarzu na drodze gminnej w miejscowości Kierz Niedźwiedzi</t>
  </si>
  <si>
    <t>Wykonanie zasilania awaryjnego budynku Urzędu Gminy</t>
  </si>
  <si>
    <t>Zakup sprzętu sportowego- bilard z wyposażeniem</t>
  </si>
  <si>
    <t>Zakup sprzętu sportowego na plac szkolny- transport i montaż stołu pingpongowego betonowego</t>
  </si>
  <si>
    <t>Szkoła Podstawowa Lipowe Pole</t>
  </si>
  <si>
    <t>Utworzenie szkolnego placu zabaw przy szkole podstawowej w Skarżysku Kościelnym w ramach programu "Radosna Szkoła"</t>
  </si>
  <si>
    <t>Planowane wydatki budżetowe na realizację zadań programu w latach 2011 - 2012</t>
  </si>
  <si>
    <t>Razem 2011 - 2012</t>
  </si>
  <si>
    <t>Wydatki poniesione do 31.12.2009 r.</t>
  </si>
  <si>
    <t>po 2012 roku</t>
  </si>
  <si>
    <t>Wydatki w roku budżetowym 2010</t>
  </si>
  <si>
    <t>wydatki poniesione do 31.12.2009r.</t>
  </si>
  <si>
    <t>plan roku budżetowego 2010 (8+9+10+11)</t>
  </si>
  <si>
    <t>Limity wydatków na wniesienie wkładów do spółek prawa handlowego w latach 2010 - 2012</t>
  </si>
  <si>
    <t>Wydatki na wniesienie wkładów do MPWiK Sp. z o.o. w Skarżysku-Kamiennej na realizację zadania " Budowa i modernizacja kanalizacji sanitarnej w Skarżysku-Kamiennej i Skarżysku Kościelnym" (2010-2012)</t>
  </si>
  <si>
    <t>§ 941 do 944</t>
  </si>
  <si>
    <t>Inne papiery wartościowe (obligacje komunalne)</t>
  </si>
  <si>
    <t>Wykup papierów wartościowych (obligacji komunalnych)</t>
  </si>
  <si>
    <t xml:space="preserve">Rozchody z tytułu innych rozliczeń </t>
  </si>
  <si>
    <t>Kwota dotacji</t>
  </si>
  <si>
    <t>Dotacja celowa na pomoc finansową udzielaną między jednostkami samorządu terytorialnego na dofinansowanie własnych zadań  inwestycyjnych i  zakupów inwestycyjnych -"Przebudowa drogi powiatowej nr 0576T Skarżysko-Majków-Parszów na odcinku od km 0+000 do km 1:700"</t>
  </si>
  <si>
    <t>Dotacja celowa na pomoc finansową udzielaną między jednostkami samorządu terytorialnego na dofinansowanie własnych zadań  inwestycyjnych i  zakupów inwestycyjnych "Projekt budowa chodnika  w ciągu drogi powiatowej nr 0576T Skarżysko-Majków-Parszów"</t>
  </si>
  <si>
    <t>Dotacja celowa na pomoc finansową udzielaną między jednostkami samorządu terytorialnego na dofinansowanie własnych zadań  inwestycyjnych i  zakupów inwestycyjnych "Przebudowa drogi powiatowej nr 0557T Skarżysko Kamienna-Mirzec na odcinku od bocznicy kolejowej do urzędu gminy</t>
  </si>
  <si>
    <t>Dotacja celowa przekazana gminie na zadania bieżące realizowane na podstawie porozumień (umów) miedzy jednostkami samorządu terytorialnego- dowóz uczniów iepełnosprawnych do Zespołu placówek Specjalnych dla Niepełnosprawnych Ruchowo w Skarżysku Kamiennej</t>
  </si>
  <si>
    <t>Dotacja przedmiotowa dla SPZOZ na realizację programu "Zapobieganie chorobom zakaźnym- szczepienia ochronne u pacjentów SPZOZ powyżej 75 roku życia przeciw grypie, u dzieci w wieku szkolnym przeciwko meningokokom"</t>
  </si>
  <si>
    <t>SPZOZ</t>
  </si>
  <si>
    <t>Dotacja celowa z budżetu na finansowanie lub dofinansowanie zadań - Zapewnienie opieki dla dzieci i młodzieży z terenu gminy poprzez organizację zajęć edukacyjno wychowawczych</t>
  </si>
  <si>
    <t>Wyłoniona w drodze konkursu</t>
  </si>
  <si>
    <t>Dotacja celowa z budżetu na finansowanie lub dofinansowanie zadań - Zachowanie i promocja dziedzictwa kulturowego i przyrodniczego naszej gminy wraz z prezentacją dorobku</t>
  </si>
  <si>
    <t>Wyłonione w drodze konkursu</t>
  </si>
  <si>
    <t>Wyłonione w drodze konkursu - Stowatrzyszenie "Nasza Gmina"</t>
  </si>
  <si>
    <t>Wyłonione w drodze konkursu - Stowarzyszenie OSP Lipowe Pole</t>
  </si>
  <si>
    <t>Dotacja celowa z budżetu na finansowanie lub dofinansowanie zadań -Sport dla wszystkich- propagowanie zdrowego stylu życia i aktywnego spędzania wolnego czasu, zajęcia i szkolenia, organizacja imprez, zawodów, turniejów sportowych i rekreacyjnych o zasięgu gminnym wraz z wyjazdami na turnieje i zawody sportowe</t>
  </si>
  <si>
    <t>Wyłonione w drodze konkursu - Stowarzyszenie Kultury Zespołów Pieśni i Tańca  Rozrywki Romano</t>
  </si>
  <si>
    <t>Wyłonione w drodze konkursu - Stowarzyszenie na Rzecz Odbdowy Zabytków Parafii Św. Trójcy</t>
  </si>
  <si>
    <t>Odsetki od dotacji oraz płatności wykorzystanych niezgodnie z przeznaczeniem lub wykorzytanych z naruszeniem procedur, o których mowa w art.184 ustawy, pobranych nienależnie lub w nadmerej wysokości</t>
  </si>
  <si>
    <t>Wpływy z różnych dochowów</t>
  </si>
  <si>
    <t>Dotacje otrzymane z państwowych funduszy celowych na realizację zadań bieżących jednostek sektora finansów publicznych</t>
  </si>
  <si>
    <t>Wpływy ze zwrotów dotacji oraz płatności, w tym wykorzystanych niezgodnie z przeznaczeniem lub wykorzystanych z naruszeniem procedur, o których mowa w art..184 ustawy, pobranych nienależnie lub w nadmiernej wysokości</t>
  </si>
  <si>
    <t>Stołówki szkolne i przedszkolne</t>
  </si>
  <si>
    <t>Wpływy i wydatki związane z gromadzeniem środków z opłat i kar za korzystanie ze środowiska</t>
  </si>
  <si>
    <t>Wybory Prezydenta Rzeczypospolitej Polskiej</t>
  </si>
  <si>
    <t>zasiłki stale</t>
  </si>
  <si>
    <t>Infrastruktura wodociągowa i sanitarna wsi</t>
  </si>
  <si>
    <t>Adninistracja publiczna</t>
  </si>
  <si>
    <t>Urzędy gmin(miast i miast na prawach powiatu)</t>
  </si>
  <si>
    <t>Wyszczególnienie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</si>
  <si>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</si>
  <si>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</si>
  <si>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</si>
  <si>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</si>
  <si>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</si>
  <si>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</si>
  <si>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</si>
  <si>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</si>
  <si>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</si>
  <si>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</si>
  <si>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</si>
  <si>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</si>
  <si>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</si>
  <si>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</si>
  <si>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</si>
  <si>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</si>
  <si>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</si>
  <si>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</si>
  <si>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</si>
  <si>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</si>
  <si>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</si>
  <si>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</si>
  <si>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</si>
  <si>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</si>
  <si>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</si>
  <si>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</si>
  <si>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</si>
  <si>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Wydatki bieżące</t>
  </si>
  <si>
    <t>Wydatki majątkowe</t>
  </si>
  <si>
    <t>Rozdz.</t>
  </si>
  <si>
    <t>w złotych</t>
  </si>
  <si>
    <t>Nazwa zadania</t>
  </si>
  <si>
    <t>Nazwa instytucji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</si>
  <si>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</si>
  <si>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</si>
  <si>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</si>
  <si>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</si>
  <si>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</si>
  <si>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</si>
  <si>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</si>
  <si>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</si>
  <si>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</si>
  <si>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</si>
  <si>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</si>
  <si>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</si>
  <si>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</si>
  <si>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</si>
  <si>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</si>
  <si>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</si>
  <si>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</si>
  <si>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</si>
  <si>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</si>
  <si>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</si>
  <si>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</si>
  <si>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</si>
  <si>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</si>
  <si>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</si>
  <si>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</si>
  <si>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</si>
  <si>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</si>
  <si>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</si>
  <si>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</si>
  <si>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10.</t>
  </si>
  <si>
    <t>Inne źródła (wolne środki)</t>
  </si>
  <si>
    <t>Nazwa zadania inwestycyjnego</t>
  </si>
  <si>
    <t>Rolnictwo i łowiectwo</t>
  </si>
  <si>
    <t>Wytwarzanie i zaopatrywanie w energię elektryczną, gaz i wodę</t>
  </si>
  <si>
    <t>Dostarczanie wody</t>
  </si>
  <si>
    <t>Pozostała działalność</t>
  </si>
  <si>
    <t>Gospodarka mieszkaniowa</t>
  </si>
  <si>
    <t>Gospodarka gruntami i nieruchomościami</t>
  </si>
  <si>
    <t>Administracja publiczna</t>
  </si>
  <si>
    <t>Urzędy gmin</t>
  </si>
  <si>
    <t>Udziały gmin w podatkach stanowiących dochód budżetu państwa</t>
  </si>
  <si>
    <t>Różne rozliczenia</t>
  </si>
  <si>
    <t>Oświata i wychowanie</t>
  </si>
  <si>
    <t>Szkoły podstawowe</t>
  </si>
  <si>
    <t>Pomoc społeczna</t>
  </si>
  <si>
    <t>Usługi opiekuńcze i specjalistyczne usługi opiekuńcze</t>
  </si>
  <si>
    <t>Edukacyjna opieka wychowawcza</t>
  </si>
  <si>
    <t>Świetlice szkolne</t>
  </si>
  <si>
    <t>II. SUBWENCJA OGÓLNA</t>
  </si>
  <si>
    <t>Część oświatowa subwencji ogólnej dla jednostek samorządu terytorialnego</t>
  </si>
  <si>
    <t>III. DOTACJE CELOWE OTRZYMANE Z BUDŻETU PAŃSTWA NA ZADANIA ZLECONE</t>
  </si>
  <si>
    <t>Urzędy naczelnych organów władzy państwowej, kontroli i ochrony prawa oraz sądownictwa</t>
  </si>
  <si>
    <t xml:space="preserve">Urzędy naczelnych organów władzy państwowej, kontroli i ochrony prawa </t>
  </si>
  <si>
    <t>IV. DOTACJE CELOWE OTRZYMANE Z BUDŻETU PAŃSTWA NA ZADANIA WŁASNE</t>
  </si>
  <si>
    <t>Ośrodki pomocy społecznej</t>
  </si>
  <si>
    <t>Transport i łączność</t>
  </si>
  <si>
    <t>Drogi publiczne gminne</t>
  </si>
  <si>
    <t>Pozostałe zadania w zakresie polityki społecznej</t>
  </si>
  <si>
    <t>Gospodarka komunalna i ochrona środowiska</t>
  </si>
  <si>
    <t>Gospodarka ściekowa i ochrona wód</t>
  </si>
  <si>
    <t>Dochody z najmu i dzierżawy składników majątkowych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</si>
  <si>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</si>
  <si>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 xml:space="preserve">Wpływy z różnych dochodów </t>
  </si>
  <si>
    <t>Załącznik Nr 2</t>
  </si>
  <si>
    <t>Izby rolnicze</t>
  </si>
  <si>
    <t>Plany zagospodarowania przestrzennego</t>
  </si>
  <si>
    <t>Promocja jednostek samorządu terytorialnego</t>
  </si>
  <si>
    <t>Bezpieczeństwo publiczne i ochrona przeciwpożarowa</t>
  </si>
  <si>
    <t>Ochotnicze straże pożarne</t>
  </si>
  <si>
    <t>Obrona cywilna</t>
  </si>
  <si>
    <t>Obsługa długu publicznego</t>
  </si>
  <si>
    <t>Obsługa papierów wartościowych, kredytów i pożyczek jedn. samorz. teryt.</t>
  </si>
  <si>
    <t>Rezerwy ogólne i celowe</t>
  </si>
  <si>
    <t>Gimnazja</t>
  </si>
  <si>
    <t>Dowożenie uczniów do szkół</t>
  </si>
  <si>
    <t>Dokształcanie i doskonalenie nauczycieli</t>
  </si>
  <si>
    <t>Ochrona zdrowia</t>
  </si>
  <si>
    <t>Lecznictwo ambulatoryjne</t>
  </si>
  <si>
    <t>Zwalczanie narkomanii</t>
  </si>
  <si>
    <t>Przeciwdziałanie alkoholizmowi</t>
  </si>
  <si>
    <t>Domy Pomocy Społecznej</t>
  </si>
  <si>
    <t>Dodatki mieszkaniowe</t>
  </si>
  <si>
    <t>Powiatowe urzędy pracy</t>
  </si>
  <si>
    <t>Gospodarka odpadami</t>
  </si>
  <si>
    <t>Kultura i ochrona dziedzictwa narodowego</t>
  </si>
  <si>
    <t>Pozostałe zadania w zakresie kultury</t>
  </si>
  <si>
    <t>Biblioteki</t>
  </si>
  <si>
    <t>Kultura fizyczna i sport</t>
  </si>
  <si>
    <t>Urzędy wojewódzkie</t>
  </si>
  <si>
    <t>Urzędy naczelnych organów władzy państwowej, kontroli i ochrony prawa</t>
  </si>
  <si>
    <t>Podatek od nieruchomości</t>
  </si>
  <si>
    <t>Wpływy z usług</t>
  </si>
  <si>
    <t>Podatek od czynności cywilnoprawnych</t>
  </si>
  <si>
    <t>Wpływy z podatku dochodowego od osób fizycznych</t>
  </si>
  <si>
    <t>Zasiłki i pomoc w naturze oraz składki na ubezpieczenia emerytalne i rentowe</t>
  </si>
  <si>
    <t>Załącznik Nr 1</t>
  </si>
  <si>
    <t>Wpływy z różnych dochodów</t>
  </si>
  <si>
    <t>Urząd Gminy</t>
  </si>
  <si>
    <t xml:space="preserve"> </t>
  </si>
  <si>
    <t>Dział klasy-fikacji</t>
  </si>
  <si>
    <t>Źródło dochodów (paragrafy klasyfikacji)</t>
  </si>
  <si>
    <t>% wyk.</t>
  </si>
  <si>
    <t>DYSPONENT GŁÓWNY</t>
  </si>
  <si>
    <t>I. DOCHODY WŁASNE GMINY</t>
  </si>
  <si>
    <t xml:space="preserve">Wpływy ze sprzedaży składników majątkowych </t>
  </si>
  <si>
    <t xml:space="preserve">Pozostała działalność </t>
  </si>
  <si>
    <t>Dochody jednostek samorządu terytorialnego związane z realizacją zadań z zakresu adminisrtacji rządowej oraz innych zadań zleconych ustawami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</si>
  <si>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</si>
  <si>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</si>
  <si>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Podatek rolny</t>
  </si>
  <si>
    <t>Podatek leśny</t>
  </si>
  <si>
    <t>Wpływy z podatku rolnego, podatku leśnego, podatku od spadków i darowizn, podatku od czynności cywilnoprawnych oraz podatków i opłat lokalnych od osób fizycznych</t>
  </si>
  <si>
    <t xml:space="preserve"> Podatek leśny</t>
  </si>
  <si>
    <t>Podatek od środków transportowych</t>
  </si>
  <si>
    <t>Podatek od spadków i darowizn</t>
  </si>
  <si>
    <t>Wpływy z opłaty targowej</t>
  </si>
  <si>
    <t>Wpływy z innych opłat stanowiacych dochody jednostek samorzadu terytorialnego na podstawie ustaw</t>
  </si>
  <si>
    <t>Wpływy z opłaty skarbowej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</si>
  <si>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</si>
  <si>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</si>
  <si>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</si>
  <si>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Pozostałe odsetki</t>
  </si>
  <si>
    <t>Otrzymane spadki, zapisy i darowizny w postaci pieniężnej</t>
  </si>
  <si>
    <t>Przedszkola</t>
  </si>
  <si>
    <t>Wpływy z różnych opłat</t>
  </si>
  <si>
    <t xml:space="preserve">Gimnazja </t>
  </si>
  <si>
    <t>Zespoły obsługi ekonomiczno-administracyjnej szkół</t>
  </si>
  <si>
    <t xml:space="preserve">RAZEM DOCHODY WŁASNE </t>
  </si>
  <si>
    <t>Subwencje ogólne z budżetu państwa</t>
  </si>
  <si>
    <t>Część wyrównawcza subwencji ogólnej dla gmin</t>
  </si>
  <si>
    <t>Część równoważąca subwencji ogólnej dla gmin</t>
  </si>
  <si>
    <t>RAZEM SUBWENCJE</t>
  </si>
  <si>
    <t>Dotacje celowe otrzymane z budżetu państwa na realizację zadań bieżących  z zakresu administracji rządowej oraz innych zadań zleconych gminie (związkom gmin) ustawami</t>
  </si>
  <si>
    <t>U.W.</t>
  </si>
  <si>
    <t>Dotacje celowe otrzymane z budżetu państwa na realizację zadań bieżących z zakresu administracji rządowej oraz innych zadań zleconych gminie (związkom gmin)ustawami</t>
  </si>
  <si>
    <t>KRAJOWE BIURO WYBORCZE</t>
  </si>
  <si>
    <t>RAZEM DOTACJE NA ZADANIA ZLECONE</t>
  </si>
  <si>
    <t>IV. DOTACJE CELOWE OTRZYMANE Z BUDŻETU PAŃSTWA NA ZADANIA REALIZOWANE NA PODSTAWIE POROZUMIEŃ Z ORGANAMI ADMINISTRACJI RZĄDOWEJ</t>
  </si>
  <si>
    <t>Dotacje celowe otrzymane z budżetu państwa na zadania bieżące realizowane przez gminę na podstawie porozumień z organami  administracji rządowej</t>
  </si>
  <si>
    <t>RAZEM DOTACJE NA ZADANIA REALIZOWANE NA PODSTAWIE POROZUMIEŃ</t>
  </si>
  <si>
    <t>Dotacje celowe otrzymane z budżetu państwa na realizację własnych zadań bieżących gmin (związków gmin)</t>
  </si>
  <si>
    <t>Dotacje celowe otrzymane z budżetu państwa na realizację własnych zadań bieżących gmin</t>
  </si>
  <si>
    <t>Dotacje celowe otrzymane z budżetu państwa na realizację inwestycji i zakupów inwestycyjnych własnych gmin( zwiazków gmin)</t>
  </si>
  <si>
    <t>Pomoc materialna dla uczniów</t>
  </si>
  <si>
    <t xml:space="preserve">   RAZEM DOTACJE NA ZADANIA WŁASNE</t>
  </si>
  <si>
    <t>Dotacje otrzymane z funduszy celowych na realizację zadań bieżących jednostek sektora finansów publicznych</t>
  </si>
  <si>
    <t xml:space="preserve">   RAZEM DOTACJE Z FUNDUSZY CELOWYCH</t>
  </si>
  <si>
    <t>Środki na dofinansowanie własnych zadań bieżacych gmin, powiatów, samorządów województw, pozyskane z innych źródeł</t>
  </si>
  <si>
    <t>Srodki na dofinansowanie własnych inwestycji gmin, powiatów, samorządów województw pozyskane z innych źródeł</t>
  </si>
  <si>
    <t>Wpływy z różnych dochodów (PUP)</t>
  </si>
  <si>
    <t>Rozdz</t>
  </si>
  <si>
    <t>Plan</t>
  </si>
  <si>
    <t xml:space="preserve">Wykonanie </t>
  </si>
  <si>
    <t>%</t>
  </si>
  <si>
    <t>Wykonanie</t>
  </si>
  <si>
    <t>Wyk.</t>
  </si>
  <si>
    <t>Pl.</t>
  </si>
  <si>
    <t>Działalność usługowa</t>
  </si>
  <si>
    <t xml:space="preserve">Dochody od osób prawnych,od osób fizycznych i od innych jednostek nieposiadających osobowości prawnej oraz wydatki związane z ich poborem  </t>
  </si>
  <si>
    <t xml:space="preserve">Pobór podatków, opłat i niepodatkowych należności budżetowych </t>
  </si>
  <si>
    <t>Oddziały przedszkolne w szkołach podstawowych</t>
  </si>
  <si>
    <t>Zasiłki i pomoc w naturze oraz składki na ubezp. emerytalne i rentowe- zadania własne</t>
  </si>
  <si>
    <t>Powiatowe Urzędy Pracy</t>
  </si>
  <si>
    <t>Oczyszczanie miast i wsi</t>
  </si>
  <si>
    <t>Oświetlenie ulic,placów i dróg</t>
  </si>
  <si>
    <t>Wydatki ogółem</t>
  </si>
  <si>
    <t>Dotacje ogółem</t>
  </si>
  <si>
    <t xml:space="preserve">Wykonanie dotacji </t>
  </si>
  <si>
    <t>Plan dotacji</t>
  </si>
  <si>
    <t>Wykonanie dotacji</t>
  </si>
  <si>
    <t>`</t>
  </si>
  <si>
    <t>Załącznik Nr 7</t>
  </si>
  <si>
    <t>Wykonanie w roku  budżetowym</t>
  </si>
  <si>
    <t>Wykonanie w roku budżetowym</t>
  </si>
  <si>
    <t>wydatki z tytułu poręczeń i gwarancji</t>
  </si>
  <si>
    <t>pochodne od wynagrodzeń</t>
  </si>
  <si>
    <t>Załącznik Nr 5</t>
  </si>
  <si>
    <t>wydatki na obsługę długu        ( odsetki)</t>
  </si>
  <si>
    <t>Załącznik Nr 3</t>
  </si>
  <si>
    <t>Załącznik Nr 8</t>
  </si>
  <si>
    <t>Załącznik Nr 10</t>
  </si>
  <si>
    <t>Dochody jednostek samorządu terytorialnego związane z realizacją zadań z zakresu administracji rządowej oraz innych zadań zleconych ustawami</t>
  </si>
  <si>
    <t xml:space="preserve">Lokalny transport zbiorowy </t>
  </si>
  <si>
    <t>Drogi publiczne powiatowe</t>
  </si>
  <si>
    <t>Zarządzanie kryzysowe</t>
  </si>
  <si>
    <t xml:space="preserve">Składki na ubezp. zdr. opłacane za osoby pobierające niektóre świadcz. z pomocy społ., niektóre świadczenia rodzinne oraz za osoby uczestniczące w zajęciach w centrum intergacji społecznej  </t>
  </si>
  <si>
    <t>wydatki na obsługę długu               ( odsetki)</t>
  </si>
  <si>
    <t>Załącznik Nr 6</t>
  </si>
  <si>
    <t xml:space="preserve">Wpłaty z tytułu odpłatnego nabycia prawa własności oraz prawa użytkowania wieczystego nieruchomości </t>
  </si>
  <si>
    <t>V. DOTACJE CELOWE OTRZYMANE Z FUNDUSZY CELOWYCH</t>
  </si>
  <si>
    <t>Urzędy gmin ( miast i miast na prawach powiatu)</t>
  </si>
  <si>
    <t>Dochody od osób prawnych, od osób fizycznych i od innych jednostek nieposiadających osobowości prawnej oraz wydatki związane z ich poborem</t>
  </si>
  <si>
    <t>Utrzymanie zieleni w miastach i gminach</t>
  </si>
  <si>
    <t>Składki na ubezpieczenia zdrowotne opłacane za osoby pobierające niektóre świadczenia z  pomocy społecznej, niektóre świadczenia rodzinne oraz za osoby uczestniczące w zajęciach w centrum intergacji społecznej</t>
  </si>
  <si>
    <t>Środki na dofinansowanie własnych zadań bieżących gmin (związków gmin), powiatów (związków powiatów), samorządów województw, pozyskane z innych źródeł</t>
  </si>
  <si>
    <t xml:space="preserve">Wpływy z tytułu pomocy finansowej udzielanej między jednostkami samorządu terytorialnego na dofinansowanie własnych zadań bieżących </t>
  </si>
  <si>
    <t>Środki na dofinansowanie własnych zadań bieżacych gmin, powiatów, samorządów województw, pozyskane z innych źródeł (Finansowanie z innych środków bezzwrotnych)</t>
  </si>
  <si>
    <t>Przebudowa drogi gminnej w miejscowości Majków, ulica Św. Anny (lata 2008-2010)</t>
  </si>
  <si>
    <t>w zł</t>
  </si>
  <si>
    <t>L.p.</t>
  </si>
  <si>
    <t>Źródła finansowania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</si>
  <si>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</si>
  <si>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</si>
  <si>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</si>
  <si>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</si>
  <si>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</si>
  <si>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</si>
  <si>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</si>
  <si>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</si>
  <si>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</si>
  <si>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</si>
  <si>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</si>
  <si>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</si>
  <si>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</si>
  <si>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</si>
  <si>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Załącznik Nr 4a</t>
  </si>
  <si>
    <t>Załącznik Nr 4</t>
  </si>
  <si>
    <t>Budowa oświetlenia ulicznego</t>
  </si>
  <si>
    <t>Załącznik Nr 3a</t>
  </si>
  <si>
    <t>Plan wydatków</t>
  </si>
  <si>
    <t>Wpływy z opłat za zarząd, użytkowanie i użytkowanie wieczyste nieruchomości</t>
  </si>
  <si>
    <t xml:space="preserve">Program:     Program Operacyjny  Kapitał Ludzki </t>
  </si>
  <si>
    <t>GOPS</t>
  </si>
  <si>
    <t>Projekt: "Od marginalizacji do aktywizacji - eliminowanie wykluczenia społecznego w Gminie Skarżysko Kościelne"</t>
  </si>
  <si>
    <t xml:space="preserve">A.      
 </t>
  </si>
  <si>
    <t>B.</t>
  </si>
  <si>
    <t>C.</t>
  </si>
  <si>
    <t>D.</t>
  </si>
  <si>
    <t>Stołówki szkolne</t>
  </si>
  <si>
    <t>Wpływy ze zwrotów dotacji wykorzystanych niezgodnie z przeznaczeniem lub pobranych w nadmiernej wysokości</t>
  </si>
  <si>
    <t>Wpływy i wydatki związane z gromadzeniem środków z opłat produktowych</t>
  </si>
  <si>
    <t>Wpływy z opłaty produktowej</t>
  </si>
  <si>
    <t>Dotacje rozwojowe oraz środki na finansowanie Wspólnej Polityki Rolnej</t>
  </si>
  <si>
    <t>Dotacje rozwojowe</t>
  </si>
  <si>
    <t xml:space="preserve">VII. ŚRODKI INNE </t>
  </si>
  <si>
    <t>RAZEM ŚRODKI INNE</t>
  </si>
  <si>
    <t>RAZEM ŚRODKI POZYSKANE Z INNYCH  ŹRÓDEŁ I DOTACJE ROZWOJOWE</t>
  </si>
  <si>
    <t>Zakupy inwestycyjne     ( komputer wraz z oprogramowaniem,           laptop i inne) do realizacji programu Kapitał Ludzki</t>
  </si>
  <si>
    <t>Nazwa dłużnika                                /wpisać:osoba fizyczna, osoba prawna, jed. nieposiadajaca os. prawnej/</t>
  </si>
  <si>
    <t>Liczba dłużników</t>
  </si>
  <si>
    <t>Kwota należności                   / w złotych/</t>
  </si>
  <si>
    <t>Kwota umorzenia, odroczenia, rozłożenia na raty (w złotych)</t>
  </si>
  <si>
    <t>Termin odroczenia, rozłożenia na raty (ostatnia rata miesiąc/rok)</t>
  </si>
  <si>
    <t>Tytuł powstałej należnosci</t>
  </si>
  <si>
    <t>Należność główna</t>
  </si>
  <si>
    <t>Odsetki i należności uboczne</t>
  </si>
  <si>
    <t>Umorzenie</t>
  </si>
  <si>
    <t>osoba fizyczna</t>
  </si>
  <si>
    <t>woda</t>
  </si>
  <si>
    <t>odpady</t>
  </si>
  <si>
    <t>Odroczenie</t>
  </si>
  <si>
    <t>Rozłożenie na raty</t>
  </si>
  <si>
    <t>Załącznik Nr 14</t>
  </si>
  <si>
    <t>Świadczenia rodzinne, świadczenia z funduszu alimentacyjnego oraz składki na ubezpieczenia emerytalne i rentowe z ubezpieczenia społecznego</t>
  </si>
  <si>
    <t>Wybory do Parlamentu Europejskiego</t>
  </si>
  <si>
    <t>Obiekty sportowe</t>
  </si>
  <si>
    <t>Wybory do rad gmin, rad powiatów i sejmików województw, wybory wójtow, burmistrzów i prezydentów miast oraz referenda gminne, powiatowe i wojewódzkie</t>
  </si>
  <si>
    <t>Jednostka otrzymująca dotację</t>
  </si>
  <si>
    <t>Powiat Skarżyski</t>
  </si>
  <si>
    <t xml:space="preserve">Dotacja podmiotowa z budżetu dla jednostek niezaliczanych do sektora finansów publicznych - Stowarzyszenia OSP </t>
  </si>
  <si>
    <t>pozostałe</t>
  </si>
  <si>
    <t>2011 r.</t>
  </si>
  <si>
    <t>Wyłonione w drodze konkursu - Stowarzyszenie OSP w Grzybowej Górze</t>
  </si>
  <si>
    <t>Wyłonione w drodze konkursu - Stowarzyszenie na Rzecz Rozwoju Wsi Skarżysko Kościelne "GROM"</t>
  </si>
  <si>
    <t>Wyłonione w drodze konkursu - Gminne Zrzeszenie "Ludowe Zespoły Sportowe"</t>
  </si>
  <si>
    <t>Budowa chodnika przy drogach powiatowych</t>
  </si>
  <si>
    <t>Środki na dofinansowanie własnych inwesycji gmin (związków gmin), powiatów (związkow powiatów), samorządów województw, pozyskane z innych źródeł</t>
  </si>
  <si>
    <t>Dotacje celowe otzymane z budżetu państwa na realizację inwestycji i zakupów inwestycyjnych własnych gmin (związkow gmin)</t>
  </si>
  <si>
    <t xml:space="preserve">Kultura fizyczna i sport </t>
  </si>
  <si>
    <t xml:space="preserve">Wpływy z tytułu pomocy finansowej udzielanej między jednostkami samorządu terytorialnego na dofinansowanie zadań inwestycyjnych i zakupów inwestycyjnych </t>
  </si>
  <si>
    <t xml:space="preserve">Bezpieczeństwo publiczne i ochrona przeciwpożarowa </t>
  </si>
  <si>
    <t>V. ŚRODKI NA DOFINANSOWANIE ZADAŃ WŁASNYCH J.S.T. POZYSKANE Z INNYCH ŹRÓDEŁ I DOTACJE ROZWOJOWE</t>
  </si>
  <si>
    <t>Komendy powiatowe Policji</t>
  </si>
  <si>
    <t>Rewitalizacja Gminy Skarżysko Kościelne - projekt pn. "Ożywienie przestrzeni wokół obiektów użyteczności publicznej wraz z poprawą bezpieczeństwa estetyki i funkcjonalności centrum Gminy Skarżysko Kościelne"(lata 2008-2010)</t>
  </si>
  <si>
    <t xml:space="preserve">Działanie: 7.1- Rozwój i upowrzechnianie aktywnej integracji, Poddziałanie 7.1.1.Rozwój i upowszechnianie aktywnej integracji przez osrodki pomocy społecznej </t>
  </si>
  <si>
    <t>2008-2009</t>
  </si>
  <si>
    <t xml:space="preserve">Plan po zmianach  </t>
  </si>
  <si>
    <t>Dochody bieżące</t>
  </si>
  <si>
    <t>Dochody majątkowe</t>
  </si>
  <si>
    <t>Centrum Kulturalno-Oświatowe i Sportowe w Kierzu Niedźwiedzim (lata 2007-2010)</t>
  </si>
  <si>
    <t>Dotacja podmiotowa z budżetu dla Samorządowej Instytucji Kultury -         Gminnej Biblioteki Publicznej</t>
  </si>
  <si>
    <t>Dochody i wydatki związane z realizacją zadań realizowanych wspólniez innymi jednostkami samorządu terytorialnego</t>
  </si>
  <si>
    <t>Dochody i wydatki związane z pomocą rzeczową lub finansową realizowaną na podstawie porozumień między jst</t>
  </si>
  <si>
    <t>Rady gmin (miast i miast na prawach powiatu)</t>
  </si>
  <si>
    <t>Urzędy gmin (miast i miast na prawach powiatu)</t>
  </si>
  <si>
    <t>Różne rozliczenia finansowe</t>
  </si>
  <si>
    <t xml:space="preserve">Wybory do rad gmin, rad powiatów i sejmków województw, wybory wójtów, burmistrzów i prezydentów miast oraz referenda gminne, powiatowe i wojewódzkie </t>
  </si>
  <si>
    <t>Dotacje celowe otrzymane z budżetu państwa na realizację zadań bieżących z zakresu administracji rządowej oraz innych zadań zleconych gminie (związkom gmin) ustawami</t>
  </si>
  <si>
    <t>"Budowa sieci kanalizacji sanitarnej z przykanalikami do granic nieruchomości wraz z przepompowniami ścieków i zasilaniem elektrycznym przpompowni w miejscowości Michałów (lata 2009-2012)</t>
  </si>
  <si>
    <t>Przebudowa dróg gminnych w miejscowości Skarżysko Kościelne- ulica Polna i dojazd do ulicy Południowej (lata 2008-2010)</t>
  </si>
  <si>
    <t>Przebudowa drogi gminnej w miejscowości Majków, ul. Dębowa Nr 379010T na długości 616 m (lata 2009-2011)</t>
  </si>
  <si>
    <t>11.</t>
  </si>
  <si>
    <t>12.</t>
  </si>
  <si>
    <t>13.</t>
  </si>
  <si>
    <t>Rewitalizacja Gminy Skarżysko Kościelne - projekt pn." Bezpieczeństwo i funkcjonalność centrum gminy Skarżysko Kościelne - etap II" (lata 2009-2011)</t>
  </si>
  <si>
    <t xml:space="preserve">A.       </t>
  </si>
  <si>
    <t>Zespół Szkół Publicznych w Skarżysku Kościelnym</t>
  </si>
  <si>
    <t>Priorytet IX: - Rozwój wykształecenia i kompetencji w regionach</t>
  </si>
  <si>
    <t xml:space="preserve">Działanie: 9.1- Wyrównywanie szans edukacyjnych i zapewnienie wysokiej jakości usług edukacyjnych świadczonych w systemie oświaty, Poddziałanie 9.1.2.Wyrównywanie szans edukacyjnych uczniów z grup o utrudnionym dostępie do edukacji oraz zmniejszanie różnic  </t>
  </si>
  <si>
    <t>Projekt: "Bądź aktywny - możesz wygrać"</t>
  </si>
  <si>
    <t>2009-2011</t>
  </si>
  <si>
    <t>Infrastruktura wodociągowa i sanitacyjna wsi</t>
  </si>
  <si>
    <t>Priorytet VII: - Promocja integracji społecznej</t>
  </si>
  <si>
    <t>OGÓŁEM WYDATKI BUDŻETU ZA I PÓŁROCZE 2010 ROK</t>
  </si>
  <si>
    <t>PLAN I WYKONANIE  WYDATKÓW ZA I PÓŁROCZE 2010 ROK</t>
  </si>
  <si>
    <t>DOCHODY BUDŻETU ZA I PÓŁROCZE 2010 ROK</t>
  </si>
  <si>
    <t>RAZEM WYKONANIE DOCHODÓW ZA I PÓŁROCZE 2010 ROK</t>
  </si>
  <si>
    <t>Wydatki jednoistek budżetowych</t>
  </si>
  <si>
    <t>Dochody ogółem</t>
  </si>
  <si>
    <t>Inwestycje i zakupy inwestycyjne</t>
  </si>
  <si>
    <t xml:space="preserve">               w tym:</t>
  </si>
  <si>
    <t xml:space="preserve">                                                           z tego:</t>
  </si>
  <si>
    <t>na programy finansowane z udziałem środków, o których mowa w art..5 st.1 pkt 2 i 3</t>
  </si>
  <si>
    <t>zakup i objęcie akcji udziałów oraz wniesienie wkładów do spółek prawa handlowego</t>
  </si>
  <si>
    <t>wynagrodzenia i składki do nich naliczane</t>
  </si>
  <si>
    <t>dotacje na adania bierzące</t>
  </si>
  <si>
    <t>wydatki jednostek budżetowych</t>
  </si>
  <si>
    <t>wydatki związane z realizacją ich statutowych zadań</t>
  </si>
  <si>
    <t>dotacje na zadania bieżace</t>
  </si>
  <si>
    <t>wydatki na programy finansowane z udziałem środków, o których mowa w art..5 ust.1 pkt. 2 i 3</t>
  </si>
  <si>
    <t>obsługa długu</t>
  </si>
  <si>
    <t>wydatki majątkowe</t>
  </si>
  <si>
    <t>na programy finansowane z udziałem środków, o których mowa w art..5 ust. 1 pkt 2 i 3</t>
  </si>
  <si>
    <t>Zakup i objęcie akcji udziałów oraz wniesienie wkładów do spółek rawa handloego</t>
  </si>
  <si>
    <t xml:space="preserve">OGÓŁEM </t>
  </si>
  <si>
    <t>Wykonanie za I półrocze 2010 r.</t>
  </si>
  <si>
    <t xml:space="preserve">Wykonanie za I półrocze  2010 r. </t>
  </si>
  <si>
    <t>Ogółem za I półrocze 2010 roku</t>
  </si>
  <si>
    <t>Dochody i wydatki związane z realizacją zadań realizowanych na podstawie porozumień (umów) między jednostkami samorządu terytorialnego za I półrocze 2010 r.</t>
  </si>
  <si>
    <t>OGÓŁEM  ZA I PÓŁROCZE 2010 r.</t>
  </si>
  <si>
    <t>Dotacje podmiotowe w I półroczu 2010 r.</t>
  </si>
  <si>
    <t>Zadania inwestycyjne roczne w I półroczu 2010 r.</t>
  </si>
  <si>
    <t>Opracowanie dokumentacji proektowo-kosztorysowej dla zadania pn."Budowa sieci kanalizacji sanitarnej z przykanalikami do granic nieruchomości wraz z przepompowniami ścieków i zasilaniem elektrycznym przeppompowni oraz budowa odcinka łączącego sieć wodociągową w miejscowości Kierz Niedzwiedźi (lata 2010-2010</t>
  </si>
  <si>
    <t>Kwota planu 2010r.</t>
  </si>
  <si>
    <t>Plan roku budżetowego 2010(8+9+10)</t>
  </si>
  <si>
    <t>I. Dotacje dla jednostek sektora finansów publicznych</t>
  </si>
  <si>
    <t>II. Dotacje dla jednostek spoza sektora finansów publicznych</t>
  </si>
  <si>
    <t>NEGATYWNA</t>
  </si>
  <si>
    <t>Informacja za 2011 roku</t>
  </si>
  <si>
    <r>
      <t xml:space="preserve"> o podjętych decyzjach umorzenia należności oraz udzielonych ulgach na podstawie uchwały Rady Gminy w Skarżysku Kościelnym </t>
    </r>
    <r>
      <rPr>
        <b/>
        <sz val="11"/>
        <rFont val="Times New Roman"/>
        <family val="1"/>
      </rPr>
      <t>z dnia 22 kwietnia 2010 roku</t>
    </r>
    <r>
      <rPr>
        <b/>
        <sz val="11"/>
        <rFont val="Times New Roman"/>
        <family val="1"/>
      </rPr>
      <t xml:space="preserve">  w sprawie szczegółowych zasad i trybu udzielania ulg należności pieniężnych mających charakter cywilnoprawny przypadających Gminie Skarżysko Kościelne i jej jednostek podległych wg stanu na dzień</t>
    </r>
    <r>
      <rPr>
        <b/>
        <sz val="11"/>
        <rFont val="Times New Roman"/>
        <family val="1"/>
      </rPr>
      <t xml:space="preserve"> 31.12.2011 r.. Pomiot dokonujący lub udzielający ulg - Wójt Gminy Skarżysko Kościelne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</si>
</sst>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;[Red]#,##0"/>
    <numFmt numFmtId="172" formatCode="#,##0.00;[Red]#,##0.00"/>
    <numFmt numFmtId="173" formatCode="0\6\9"/>
    <numFmt numFmtId="174" formatCode="#,##0.0"/>
    <numFmt numFmtId="175" formatCode="#,##0.000"/>
    <numFmt numFmtId="176" formatCode="#,##0.0000"/>
    <numFmt numFmtId="177" formatCode="#,##0.00000"/>
    <numFmt numFmtId="178" formatCode="[$-415]d\ mmmm\ yyyy"/>
    <numFmt numFmtId="179" formatCode="yyyy/mm/dd;@"/>
  </numFmts>
  <fonts count="9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8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b/>
      <sz val="7"/>
      <name val="Arial CE"/>
      <family val="2"/>
    </font>
    <font>
      <sz val="7"/>
      <name val="Arial CE"/>
      <family val="0"/>
    </font>
    <font>
      <b/>
      <sz val="7"/>
      <name val="Times New Roman"/>
      <family val="1"/>
    </font>
    <font>
      <b/>
      <i/>
      <sz val="7"/>
      <name val="Arial CE"/>
      <family val="0"/>
    </font>
    <font>
      <i/>
      <sz val="7"/>
      <name val="Arial CE"/>
      <family val="0"/>
    </font>
    <font>
      <b/>
      <i/>
      <sz val="8"/>
      <name val="Arial CE"/>
      <family val="2"/>
    </font>
    <font>
      <b/>
      <i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i/>
      <sz val="6"/>
      <name val="Times New Roman"/>
      <family val="1"/>
    </font>
    <font>
      <b/>
      <i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0"/>
    </font>
    <font>
      <b/>
      <sz val="9"/>
      <name val="Times New Roman CE"/>
      <family val="1"/>
    </font>
    <font>
      <sz val="11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8"/>
      <name val="Arial CE"/>
      <family val="0"/>
    </font>
    <font>
      <sz val="6"/>
      <color indexed="10"/>
      <name val="Times New Roman"/>
      <family val="1"/>
    </font>
    <font>
      <sz val="10"/>
      <color indexed="10"/>
      <name val="Arial CE"/>
      <family val="0"/>
    </font>
    <font>
      <b/>
      <sz val="9"/>
      <name val="Arial CE"/>
      <family val="0"/>
    </font>
    <font>
      <sz val="7"/>
      <name val="Arial"/>
      <family val="2"/>
    </font>
    <font>
      <sz val="10"/>
      <color indexed="8"/>
      <name val="Arial CE"/>
      <family val="2"/>
    </font>
    <font>
      <b/>
      <strike/>
      <sz val="10"/>
      <name val="Arial CE"/>
      <family val="2"/>
    </font>
    <font>
      <i/>
      <sz val="7"/>
      <name val="Arial"/>
      <family val="2"/>
    </font>
    <font>
      <b/>
      <sz val="12"/>
      <name val="Times New Roman CE"/>
      <family val="0"/>
    </font>
    <font>
      <b/>
      <sz val="7"/>
      <color indexed="10"/>
      <name val="Arial CE"/>
      <family val="2"/>
    </font>
    <font>
      <sz val="7"/>
      <color indexed="10"/>
      <name val="Arial CE"/>
      <family val="0"/>
    </font>
    <font>
      <b/>
      <sz val="8"/>
      <color indexed="10"/>
      <name val="Arial CE"/>
      <family val="2"/>
    </font>
    <font>
      <b/>
      <i/>
      <sz val="8"/>
      <color indexed="10"/>
      <name val="Arial CE"/>
      <family val="2"/>
    </font>
    <font>
      <sz val="8"/>
      <color indexed="10"/>
      <name val="Arial CE"/>
      <family val="2"/>
    </font>
    <font>
      <b/>
      <i/>
      <sz val="7"/>
      <color indexed="10"/>
      <name val="Arial CE"/>
      <family val="2"/>
    </font>
    <font>
      <i/>
      <sz val="7"/>
      <color indexed="10"/>
      <name val="Arial CE"/>
      <family val="2"/>
    </font>
    <font>
      <b/>
      <sz val="12"/>
      <color indexed="10"/>
      <name val="Arial CE"/>
      <family val="0"/>
    </font>
    <font>
      <b/>
      <sz val="5"/>
      <color indexed="10"/>
      <name val="Times New Roman"/>
      <family val="1"/>
    </font>
    <font>
      <b/>
      <i/>
      <sz val="5"/>
      <name val="Times New Roman"/>
      <family val="1"/>
    </font>
    <font>
      <i/>
      <sz val="5"/>
      <name val="Times New Roman"/>
      <family val="1"/>
    </font>
    <font>
      <b/>
      <sz val="5"/>
      <color indexed="8"/>
      <name val="Times New Roman"/>
      <family val="1"/>
    </font>
    <font>
      <sz val="5"/>
      <color indexed="8"/>
      <name val="Times New Roman"/>
      <family val="1"/>
    </font>
    <font>
      <b/>
      <sz val="4.5"/>
      <name val="Times New Roman"/>
      <family val="1"/>
    </font>
    <font>
      <sz val="4.5"/>
      <name val="Arial"/>
      <family val="0"/>
    </font>
    <font>
      <sz val="4.5"/>
      <name val="Arial CE"/>
      <family val="0"/>
    </font>
    <font>
      <sz val="4.5"/>
      <name val="Times New Roman"/>
      <family val="1"/>
    </font>
    <font>
      <sz val="4.5"/>
      <color indexed="10"/>
      <name val="Times New Roman"/>
      <family val="1"/>
    </font>
    <font>
      <b/>
      <sz val="4"/>
      <name val="Times New Roman"/>
      <family val="1"/>
    </font>
    <font>
      <sz val="4"/>
      <name val="Arial CE"/>
      <family val="0"/>
    </font>
    <font>
      <sz val="4"/>
      <name val="Times New Roman"/>
      <family val="1"/>
    </font>
    <font>
      <sz val="4"/>
      <name val="Arial"/>
      <family val="2"/>
    </font>
    <font>
      <sz val="4"/>
      <color indexed="10"/>
      <name val="Times New Roman"/>
      <family val="1"/>
    </font>
    <font>
      <b/>
      <sz val="4"/>
      <name val="Arial CE"/>
      <family val="0"/>
    </font>
    <font>
      <b/>
      <sz val="12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</cellStyleXfs>
  <cellXfs count="7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 wrapText="1"/>
    </xf>
    <xf numFmtId="3" fontId="13" fillId="0" borderId="0" xfId="0" applyNumberFormat="1" applyFont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170" fontId="16" fillId="0" borderId="0" xfId="0" applyNumberFormat="1" applyFont="1" applyAlignment="1">
      <alignment/>
    </xf>
    <xf numFmtId="170" fontId="16" fillId="0" borderId="0" xfId="0" applyNumberFormat="1" applyFont="1" applyAlignment="1">
      <alignment horizontal="center"/>
    </xf>
    <xf numFmtId="169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wrapText="1"/>
    </xf>
    <xf numFmtId="4" fontId="16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169" fontId="17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169" fontId="15" fillId="0" borderId="10" xfId="0" applyNumberFormat="1" applyFont="1" applyFill="1" applyBorder="1" applyAlignment="1">
      <alignment horizontal="center"/>
    </xf>
    <xf numFmtId="170" fontId="16" fillId="0" borderId="10" xfId="0" applyNumberFormat="1" applyFont="1" applyFill="1" applyBorder="1" applyAlignment="1">
      <alignment horizontal="center"/>
    </xf>
    <xf numFmtId="169" fontId="16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4" fontId="16" fillId="0" borderId="10" xfId="0" applyNumberFormat="1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center"/>
    </xf>
    <xf numFmtId="168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4" fontId="15" fillId="0" borderId="10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4" fontId="16" fillId="0" borderId="1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8" fillId="0" borderId="10" xfId="0" applyFont="1" applyFill="1" applyBorder="1" applyAlignment="1">
      <alignment horizontal="center"/>
    </xf>
    <xf numFmtId="170" fontId="19" fillId="0" borderId="10" xfId="0" applyNumberFormat="1" applyFont="1" applyFill="1" applyBorder="1" applyAlignment="1">
      <alignment horizontal="center"/>
    </xf>
    <xf numFmtId="169" fontId="19" fillId="0" borderId="10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170" fontId="15" fillId="0" borderId="10" xfId="0" applyNumberFormat="1" applyFont="1" applyFill="1" applyBorder="1" applyAlignment="1">
      <alignment horizontal="center"/>
    </xf>
    <xf numFmtId="169" fontId="15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0" fontId="15" fillId="0" borderId="0" xfId="0" applyFont="1" applyFill="1" applyAlignment="1">
      <alignment/>
    </xf>
    <xf numFmtId="0" fontId="18" fillId="0" borderId="10" xfId="0" applyFont="1" applyFill="1" applyBorder="1" applyAlignment="1">
      <alignment horizontal="center"/>
    </xf>
    <xf numFmtId="170" fontId="18" fillId="0" borderId="10" xfId="0" applyNumberFormat="1" applyFont="1" applyFill="1" applyBorder="1" applyAlignment="1">
      <alignment horizontal="center"/>
    </xf>
    <xf numFmtId="169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0" fontId="18" fillId="0" borderId="0" xfId="0" applyFont="1" applyFill="1" applyAlignment="1">
      <alignment/>
    </xf>
    <xf numFmtId="170" fontId="15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170" fontId="18" fillId="0" borderId="10" xfId="0" applyNumberFormat="1" applyFont="1" applyFill="1" applyBorder="1" applyAlignment="1">
      <alignment horizontal="center"/>
    </xf>
    <xf numFmtId="169" fontId="18" fillId="0" borderId="1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4" fontId="15" fillId="0" borderId="10" xfId="0" applyNumberFormat="1" applyFont="1" applyFill="1" applyBorder="1" applyAlignment="1">
      <alignment wrapText="1"/>
    </xf>
    <xf numFmtId="4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69" fontId="15" fillId="0" borderId="1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170" fontId="6" fillId="0" borderId="10" xfId="0" applyNumberFormat="1" applyFont="1" applyFill="1" applyBorder="1" applyAlignment="1">
      <alignment horizontal="left"/>
    </xf>
    <xf numFmtId="17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" fontId="20" fillId="0" borderId="10" xfId="0" applyNumberFormat="1" applyFont="1" applyFill="1" applyBorder="1" applyAlignment="1">
      <alignment wrapText="1"/>
    </xf>
    <xf numFmtId="170" fontId="18" fillId="0" borderId="10" xfId="0" applyNumberFormat="1" applyFont="1" applyFill="1" applyBorder="1" applyAlignment="1">
      <alignment/>
    </xf>
    <xf numFmtId="170" fontId="21" fillId="0" borderId="10" xfId="0" applyNumberFormat="1" applyFont="1" applyFill="1" applyBorder="1" applyAlignment="1">
      <alignment horizontal="center"/>
    </xf>
    <xf numFmtId="169" fontId="21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69" fontId="18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168" fontId="15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70" fontId="16" fillId="0" borderId="10" xfId="0" applyNumberFormat="1" applyFont="1" applyFill="1" applyBorder="1" applyAlignment="1">
      <alignment horizontal="center"/>
    </xf>
    <xf numFmtId="169" fontId="16" fillId="0" borderId="1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4" fontId="20" fillId="0" borderId="10" xfId="0" applyNumberFormat="1" applyFont="1" applyFill="1" applyBorder="1" applyAlignment="1">
      <alignment/>
    </xf>
    <xf numFmtId="4" fontId="16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23" fillId="0" borderId="0" xfId="0" applyFont="1" applyFill="1" applyAlignment="1">
      <alignment/>
    </xf>
    <xf numFmtId="4" fontId="22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" fontId="24" fillId="0" borderId="14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/>
    </xf>
    <xf numFmtId="4" fontId="24" fillId="0" borderId="15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169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Alignment="1">
      <alignment vertical="center"/>
    </xf>
    <xf numFmtId="1" fontId="23" fillId="0" borderId="0" xfId="0" applyNumberFormat="1" applyFont="1" applyFill="1" applyAlignment="1">
      <alignment horizontal="center" vertical="center"/>
    </xf>
    <xf numFmtId="4" fontId="22" fillId="0" borderId="1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4" fontId="23" fillId="0" borderId="10" xfId="0" applyNumberFormat="1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169" fontId="23" fillId="0" borderId="0" xfId="0" applyNumberFormat="1" applyFont="1" applyFill="1" applyAlignment="1">
      <alignment horizontal="center"/>
    </xf>
    <xf numFmtId="168" fontId="23" fillId="0" borderId="0" xfId="0" applyNumberFormat="1" applyFont="1" applyFill="1" applyAlignment="1">
      <alignment horizontal="center"/>
    </xf>
    <xf numFmtId="4" fontId="23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4" fontId="28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4" fontId="23" fillId="0" borderId="0" xfId="0" applyNumberFormat="1" applyFont="1" applyFill="1" applyAlignment="1">
      <alignment horizontal="center" vertical="center"/>
    </xf>
    <xf numFmtId="4" fontId="23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13" fillId="0" borderId="0" xfId="0" applyNumberFormat="1" applyFont="1" applyAlignment="1">
      <alignment horizontal="center" vertical="center" wrapText="1"/>
    </xf>
    <xf numFmtId="4" fontId="14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3" fontId="50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 horizontal="center" wrapText="1"/>
    </xf>
    <xf numFmtId="3" fontId="49" fillId="0" borderId="0" xfId="0" applyNumberFormat="1" applyFont="1" applyAlignment="1">
      <alignment horizontal="center" wrapText="1"/>
    </xf>
    <xf numFmtId="3" fontId="49" fillId="0" borderId="0" xfId="0" applyNumberFormat="1" applyFont="1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/>
    </xf>
    <xf numFmtId="0" fontId="49" fillId="0" borderId="16" xfId="0" applyFont="1" applyBorder="1" applyAlignment="1">
      <alignment/>
    </xf>
    <xf numFmtId="0" fontId="49" fillId="0" borderId="16" xfId="0" applyFont="1" applyBorder="1" applyAlignment="1" quotePrefix="1">
      <alignment/>
    </xf>
    <xf numFmtId="0" fontId="49" fillId="0" borderId="15" xfId="0" applyFont="1" applyBorder="1" applyAlignment="1">
      <alignment/>
    </xf>
    <xf numFmtId="0" fontId="49" fillId="0" borderId="15" xfId="0" applyFont="1" applyBorder="1" applyAlignment="1" quotePrefix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right"/>
    </xf>
    <xf numFmtId="0" fontId="49" fillId="0" borderId="14" xfId="0" applyFont="1" applyBorder="1" applyAlignment="1">
      <alignment/>
    </xf>
    <xf numFmtId="0" fontId="49" fillId="0" borderId="14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8" fillId="0" borderId="16" xfId="0" applyFont="1" applyBorder="1" applyAlignment="1" quotePrefix="1">
      <alignment/>
    </xf>
    <xf numFmtId="0" fontId="48" fillId="0" borderId="16" xfId="0" applyFont="1" applyBorder="1" applyAlignment="1" quotePrefix="1">
      <alignment wrapText="1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7" fillId="0" borderId="15" xfId="0" applyNumberFormat="1" applyFont="1" applyFill="1" applyBorder="1" applyAlignment="1">
      <alignment vertical="center" wrapText="1"/>
    </xf>
    <xf numFmtId="4" fontId="28" fillId="0" borderId="14" xfId="0" applyNumberFormat="1" applyFont="1" applyFill="1" applyBorder="1" applyAlignment="1">
      <alignment wrapText="1"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4" fontId="28" fillId="0" borderId="16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4" fontId="49" fillId="0" borderId="14" xfId="0" applyNumberFormat="1" applyFont="1" applyBorder="1" applyAlignment="1">
      <alignment/>
    </xf>
    <xf numFmtId="4" fontId="49" fillId="0" borderId="16" xfId="0" applyNumberFormat="1" applyFont="1" applyBorder="1" applyAlignment="1">
      <alignment/>
    </xf>
    <xf numFmtId="4" fontId="49" fillId="0" borderId="19" xfId="0" applyNumberFormat="1" applyFont="1" applyBorder="1" applyAlignment="1">
      <alignment/>
    </xf>
    <xf numFmtId="4" fontId="49" fillId="0" borderId="20" xfId="0" applyNumberFormat="1" applyFont="1" applyBorder="1" applyAlignment="1">
      <alignment/>
    </xf>
    <xf numFmtId="4" fontId="49" fillId="0" borderId="15" xfId="0" applyNumberFormat="1" applyFont="1" applyBorder="1" applyAlignment="1">
      <alignment/>
    </xf>
    <xf numFmtId="4" fontId="28" fillId="0" borderId="18" xfId="0" applyNumberFormat="1" applyFont="1" applyFill="1" applyBorder="1" applyAlignment="1">
      <alignment wrapText="1"/>
    </xf>
    <xf numFmtId="0" fontId="51" fillId="0" borderId="16" xfId="0" applyFont="1" applyBorder="1" applyAlignment="1">
      <alignment/>
    </xf>
    <xf numFmtId="0" fontId="51" fillId="0" borderId="16" xfId="0" applyFont="1" applyBorder="1" applyAlignment="1">
      <alignment wrapText="1"/>
    </xf>
    <xf numFmtId="4" fontId="51" fillId="0" borderId="16" xfId="0" applyNumberFormat="1" applyFont="1" applyBorder="1" applyAlignment="1">
      <alignment/>
    </xf>
    <xf numFmtId="0" fontId="51" fillId="0" borderId="0" xfId="0" applyFont="1" applyAlignment="1">
      <alignment/>
    </xf>
    <xf numFmtId="0" fontId="51" fillId="0" borderId="16" xfId="0" applyFont="1" applyBorder="1" applyAlignment="1" quotePrefix="1">
      <alignment wrapText="1"/>
    </xf>
    <xf numFmtId="0" fontId="51" fillId="0" borderId="15" xfId="0" applyFont="1" applyBorder="1" applyAlignment="1">
      <alignment/>
    </xf>
    <xf numFmtId="0" fontId="52" fillId="0" borderId="15" xfId="0" applyFont="1" applyBorder="1" applyAlignment="1" quotePrefix="1">
      <alignment wrapText="1"/>
    </xf>
    <xf numFmtId="0" fontId="51" fillId="0" borderId="15" xfId="0" applyFont="1" applyBorder="1" applyAlignment="1">
      <alignment wrapText="1"/>
    </xf>
    <xf numFmtId="4" fontId="51" fillId="0" borderId="15" xfId="0" applyNumberFormat="1" applyFont="1" applyBorder="1" applyAlignment="1">
      <alignment/>
    </xf>
    <xf numFmtId="0" fontId="51" fillId="0" borderId="16" xfId="0" applyFont="1" applyBorder="1" applyAlignment="1">
      <alignment horizontal="center"/>
    </xf>
    <xf numFmtId="0" fontId="51" fillId="0" borderId="16" xfId="0" applyFont="1" applyBorder="1" applyAlignment="1" quotePrefix="1">
      <alignment/>
    </xf>
    <xf numFmtId="0" fontId="51" fillId="0" borderId="15" xfId="0" applyFont="1" applyBorder="1" applyAlignment="1" quotePrefix="1">
      <alignment/>
    </xf>
    <xf numFmtId="4" fontId="51" fillId="0" borderId="19" xfId="0" applyNumberFormat="1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11" xfId="0" applyNumberFormat="1" applyBorder="1" applyAlignment="1">
      <alignment vertical="center" wrapText="1"/>
    </xf>
    <xf numFmtId="0" fontId="53" fillId="0" borderId="0" xfId="0" applyFont="1" applyAlignment="1">
      <alignment vertical="top"/>
    </xf>
    <xf numFmtId="0" fontId="0" fillId="0" borderId="0" xfId="0" applyFont="1" applyAlignment="1">
      <alignment/>
    </xf>
    <xf numFmtId="0" fontId="29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22" xfId="0" applyFont="1" applyBorder="1" applyAlignment="1">
      <alignment/>
    </xf>
    <xf numFmtId="0" fontId="55" fillId="0" borderId="13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23" xfId="0" applyFont="1" applyBorder="1" applyAlignment="1">
      <alignment/>
    </xf>
    <xf numFmtId="0" fontId="0" fillId="0" borderId="16" xfId="0" applyBorder="1" applyAlignment="1">
      <alignment vertical="top" wrapText="1"/>
    </xf>
    <xf numFmtId="0" fontId="55" fillId="0" borderId="12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24" xfId="0" applyFont="1" applyBorder="1" applyAlignment="1">
      <alignment/>
    </xf>
    <xf numFmtId="0" fontId="55" fillId="0" borderId="21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25" xfId="0" applyFont="1" applyBorder="1" applyAlignment="1">
      <alignment/>
    </xf>
    <xf numFmtId="0" fontId="0" fillId="0" borderId="15" xfId="0" applyBorder="1" applyAlignment="1">
      <alignment vertical="top" wrapText="1"/>
    </xf>
    <xf numFmtId="0" fontId="5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" fontId="15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26" xfId="0" applyNumberFormat="1" applyFont="1" applyFill="1" applyBorder="1" applyAlignment="1">
      <alignment/>
    </xf>
    <xf numFmtId="2" fontId="16" fillId="0" borderId="0" xfId="0" applyNumberFormat="1" applyFont="1" applyAlignment="1">
      <alignment/>
    </xf>
    <xf numFmtId="2" fontId="18" fillId="0" borderId="10" xfId="0" applyNumberFormat="1" applyFont="1" applyFill="1" applyBorder="1" applyAlignment="1">
      <alignment/>
    </xf>
    <xf numFmtId="2" fontId="19" fillId="0" borderId="1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2" fontId="20" fillId="0" borderId="14" xfId="0" applyNumberFormat="1" applyFont="1" applyFill="1" applyBorder="1" applyAlignment="1">
      <alignment/>
    </xf>
    <xf numFmtId="2" fontId="20" fillId="0" borderId="27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2" fontId="57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 wrapText="1"/>
    </xf>
    <xf numFmtId="2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" fontId="49" fillId="0" borderId="18" xfId="0" applyNumberFormat="1" applyFont="1" applyBorder="1" applyAlignment="1">
      <alignment/>
    </xf>
    <xf numFmtId="4" fontId="49" fillId="0" borderId="28" xfId="0" applyNumberFormat="1" applyFont="1" applyBorder="1" applyAlignment="1">
      <alignment/>
    </xf>
    <xf numFmtId="2" fontId="16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 horizontal="center" vertical="center"/>
    </xf>
    <xf numFmtId="4" fontId="58" fillId="0" borderId="0" xfId="0" applyNumberFormat="1" applyFont="1" applyFill="1" applyAlignment="1">
      <alignment/>
    </xf>
    <xf numFmtId="0" fontId="59" fillId="0" borderId="10" xfId="0" applyFont="1" applyBorder="1" applyAlignment="1">
      <alignment vertical="center"/>
    </xf>
    <xf numFmtId="4" fontId="28" fillId="0" borderId="15" xfId="0" applyNumberFormat="1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169" fontId="0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2" fontId="20" fillId="0" borderId="0" xfId="0" applyNumberFormat="1" applyFont="1" applyFill="1" applyBorder="1" applyAlignment="1">
      <alignment/>
    </xf>
    <xf numFmtId="4" fontId="22" fillId="0" borderId="0" xfId="0" applyNumberFormat="1" applyFont="1" applyFill="1" applyAlignment="1">
      <alignment/>
    </xf>
    <xf numFmtId="3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61" fillId="0" borderId="10" xfId="0" applyFont="1" applyFill="1" applyBorder="1" applyAlignment="1">
      <alignment wrapText="1"/>
    </xf>
    <xf numFmtId="0" fontId="0" fillId="0" borderId="16" xfId="0" applyBorder="1" applyAlignment="1">
      <alignment vertical="center" wrapText="1"/>
    </xf>
    <xf numFmtId="2" fontId="20" fillId="0" borderId="10" xfId="0" applyNumberFormat="1" applyFont="1" applyFill="1" applyBorder="1" applyAlignment="1">
      <alignment/>
    </xf>
    <xf numFmtId="169" fontId="6" fillId="0" borderId="10" xfId="0" applyNumberFormat="1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51" fillId="0" borderId="19" xfId="0" applyNumberFormat="1" applyFont="1" applyBorder="1" applyAlignment="1">
      <alignment/>
    </xf>
    <xf numFmtId="4" fontId="51" fillId="0" borderId="14" xfId="0" applyNumberFormat="1" applyFont="1" applyBorder="1" applyAlignment="1">
      <alignment/>
    </xf>
    <xf numFmtId="4" fontId="62" fillId="0" borderId="10" xfId="0" applyNumberFormat="1" applyFont="1" applyBorder="1" applyAlignment="1">
      <alignment vertical="center"/>
    </xf>
    <xf numFmtId="4" fontId="7" fillId="0" borderId="14" xfId="0" applyNumberFormat="1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3" fontId="28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49" fillId="0" borderId="10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top" wrapText="1"/>
    </xf>
    <xf numFmtId="0" fontId="64" fillId="0" borderId="10" xfId="0" applyFont="1" applyFill="1" applyBorder="1" applyAlignment="1">
      <alignment wrapText="1"/>
    </xf>
    <xf numFmtId="3" fontId="48" fillId="0" borderId="0" xfId="0" applyNumberFormat="1" applyFont="1" applyAlignment="1">
      <alignment horizontal="left"/>
    </xf>
    <xf numFmtId="0" fontId="66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wrapText="1"/>
    </xf>
    <xf numFmtId="170" fontId="67" fillId="0" borderId="10" xfId="0" applyNumberFormat="1" applyFont="1" applyFill="1" applyBorder="1" applyAlignment="1">
      <alignment horizontal="center"/>
    </xf>
    <xf numFmtId="170" fontId="66" fillId="0" borderId="10" xfId="0" applyNumberFormat="1" applyFont="1" applyFill="1" applyBorder="1" applyAlignment="1">
      <alignment horizontal="center"/>
    </xf>
    <xf numFmtId="4" fontId="69" fillId="0" borderId="10" xfId="0" applyNumberFormat="1" applyFont="1" applyFill="1" applyBorder="1" applyAlignment="1">
      <alignment wrapText="1"/>
    </xf>
    <xf numFmtId="2" fontId="69" fillId="0" borderId="10" xfId="0" applyNumberFormat="1" applyFont="1" applyFill="1" applyBorder="1" applyAlignment="1">
      <alignment/>
    </xf>
    <xf numFmtId="0" fontId="70" fillId="0" borderId="0" xfId="0" applyFont="1" applyFill="1" applyAlignment="1">
      <alignment/>
    </xf>
    <xf numFmtId="0" fontId="71" fillId="0" borderId="10" xfId="0" applyFont="1" applyFill="1" applyBorder="1" applyAlignment="1">
      <alignment horizontal="center"/>
    </xf>
    <xf numFmtId="170" fontId="72" fillId="0" borderId="10" xfId="0" applyNumberFormat="1" applyFont="1" applyFill="1" applyBorder="1" applyAlignment="1">
      <alignment horizontal="center"/>
    </xf>
    <xf numFmtId="169" fontId="72" fillId="0" borderId="10" xfId="0" applyNumberFormat="1" applyFont="1" applyFill="1" applyBorder="1" applyAlignment="1">
      <alignment horizontal="center" wrapText="1"/>
    </xf>
    <xf numFmtId="0" fontId="71" fillId="0" borderId="10" xfId="0" applyFont="1" applyFill="1" applyBorder="1" applyAlignment="1">
      <alignment wrapText="1"/>
    </xf>
    <xf numFmtId="4" fontId="71" fillId="0" borderId="10" xfId="0" applyNumberFormat="1" applyFont="1" applyFill="1" applyBorder="1" applyAlignment="1">
      <alignment wrapText="1"/>
    </xf>
    <xf numFmtId="2" fontId="71" fillId="0" borderId="10" xfId="0" applyNumberFormat="1" applyFont="1" applyFill="1" applyBorder="1" applyAlignment="1">
      <alignment/>
    </xf>
    <xf numFmtId="0" fontId="72" fillId="0" borderId="0" xfId="0" applyFont="1" applyFill="1" applyAlignment="1">
      <alignment/>
    </xf>
    <xf numFmtId="0" fontId="66" fillId="0" borderId="10" xfId="0" applyFont="1" applyFill="1" applyBorder="1" applyAlignment="1">
      <alignment horizontal="center"/>
    </xf>
    <xf numFmtId="169" fontId="66" fillId="0" borderId="10" xfId="0" applyNumberFormat="1" applyFont="1" applyFill="1" applyBorder="1" applyAlignment="1">
      <alignment horizontal="center" wrapText="1"/>
    </xf>
    <xf numFmtId="0" fontId="66" fillId="0" borderId="0" xfId="0" applyFont="1" applyFill="1" applyAlignment="1">
      <alignment/>
    </xf>
    <xf numFmtId="170" fontId="67" fillId="0" borderId="10" xfId="0" applyNumberFormat="1" applyFont="1" applyFill="1" applyBorder="1" applyAlignment="1">
      <alignment horizontal="center"/>
    </xf>
    <xf numFmtId="169" fontId="67" fillId="0" borderId="10" xfId="0" applyNumberFormat="1" applyFont="1" applyFill="1" applyBorder="1" applyAlignment="1">
      <alignment horizontal="center" wrapText="1"/>
    </xf>
    <xf numFmtId="0" fontId="67" fillId="0" borderId="10" xfId="0" applyFont="1" applyFill="1" applyBorder="1" applyAlignment="1">
      <alignment wrapText="1"/>
    </xf>
    <xf numFmtId="4" fontId="67" fillId="0" borderId="10" xfId="0" applyNumberFormat="1" applyFont="1" applyFill="1" applyBorder="1" applyAlignment="1">
      <alignment wrapText="1"/>
    </xf>
    <xf numFmtId="4" fontId="67" fillId="0" borderId="10" xfId="0" applyNumberFormat="1" applyFont="1" applyFill="1" applyBorder="1" applyAlignment="1">
      <alignment/>
    </xf>
    <xf numFmtId="2" fontId="67" fillId="0" borderId="10" xfId="0" applyNumberFormat="1" applyFont="1" applyFill="1" applyBorder="1" applyAlignment="1">
      <alignment/>
    </xf>
    <xf numFmtId="0" fontId="67" fillId="0" borderId="0" xfId="0" applyFont="1" applyFill="1" applyAlignment="1">
      <alignment/>
    </xf>
    <xf numFmtId="4" fontId="19" fillId="0" borderId="10" xfId="0" applyNumberFormat="1" applyFont="1" applyFill="1" applyBorder="1" applyAlignment="1">
      <alignment/>
    </xf>
    <xf numFmtId="4" fontId="73" fillId="0" borderId="0" xfId="0" applyNumberFormat="1" applyFont="1" applyAlignment="1">
      <alignment wrapText="1"/>
    </xf>
    <xf numFmtId="169" fontId="24" fillId="0" borderId="10" xfId="0" applyNumberFormat="1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/>
    </xf>
    <xf numFmtId="4" fontId="24" fillId="0" borderId="18" xfId="0" applyNumberFormat="1" applyFont="1" applyFill="1" applyBorder="1" applyAlignment="1">
      <alignment horizontal="center"/>
    </xf>
    <xf numFmtId="4" fontId="24" fillId="0" borderId="30" xfId="0" applyNumberFormat="1" applyFont="1" applyFill="1" applyBorder="1" applyAlignment="1">
      <alignment/>
    </xf>
    <xf numFmtId="4" fontId="24" fillId="0" borderId="28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169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169" fontId="25" fillId="0" borderId="10" xfId="0" applyNumberFormat="1" applyFont="1" applyFill="1" applyBorder="1" applyAlignment="1">
      <alignment horizontal="center"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168" fontId="75" fillId="0" borderId="10" xfId="0" applyNumberFormat="1" applyFont="1" applyFill="1" applyBorder="1" applyAlignment="1">
      <alignment horizontal="center" vertical="center" wrapText="1"/>
    </xf>
    <xf numFmtId="169" fontId="76" fillId="0" borderId="10" xfId="0" applyNumberFormat="1" applyFont="1" applyFill="1" applyBorder="1" applyAlignment="1">
      <alignment horizontal="center" vertical="center" wrapText="1"/>
    </xf>
    <xf numFmtId="169" fontId="24" fillId="0" borderId="10" xfId="0" applyNumberFormat="1" applyFont="1" applyFill="1" applyBorder="1" applyAlignment="1">
      <alignment horizontal="center" vertical="center"/>
    </xf>
    <xf numFmtId="168" fontId="24" fillId="0" borderId="10" xfId="0" applyNumberFormat="1" applyFont="1" applyFill="1" applyBorder="1" applyAlignment="1">
      <alignment horizontal="center" vertical="center"/>
    </xf>
    <xf numFmtId="169" fontId="25" fillId="0" borderId="10" xfId="0" applyNumberFormat="1" applyFont="1" applyFill="1" applyBorder="1" applyAlignment="1">
      <alignment horizontal="center" vertical="center"/>
    </xf>
    <xf numFmtId="168" fontId="25" fillId="0" borderId="10" xfId="0" applyNumberFormat="1" applyFont="1" applyFill="1" applyBorder="1" applyAlignment="1">
      <alignment horizontal="center" vertical="center"/>
    </xf>
    <xf numFmtId="169" fontId="77" fillId="0" borderId="10" xfId="0" applyNumberFormat="1" applyFont="1" applyFill="1" applyBorder="1" applyAlignment="1">
      <alignment horizontal="center" vertical="center" wrapText="1"/>
    </xf>
    <xf numFmtId="169" fontId="78" fillId="0" borderId="10" xfId="0" applyNumberFormat="1" applyFont="1" applyFill="1" applyBorder="1" applyAlignment="1">
      <alignment horizontal="center" vertical="center" wrapText="1"/>
    </xf>
    <xf numFmtId="169" fontId="25" fillId="0" borderId="29" xfId="0" applyNumberFormat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vertical="center" wrapText="1"/>
    </xf>
    <xf numFmtId="169" fontId="25" fillId="0" borderId="0" xfId="0" applyNumberFormat="1" applyFont="1" applyFill="1" applyAlignment="1">
      <alignment horizontal="center"/>
    </xf>
    <xf numFmtId="168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wrapText="1"/>
    </xf>
    <xf numFmtId="169" fontId="24" fillId="0" borderId="0" xfId="0" applyNumberFormat="1" applyFont="1" applyFill="1" applyBorder="1" applyAlignment="1">
      <alignment wrapText="1"/>
    </xf>
    <xf numFmtId="4" fontId="24" fillId="0" borderId="0" xfId="0" applyNumberFormat="1" applyFont="1" applyFill="1" applyAlignment="1">
      <alignment horizontal="left"/>
    </xf>
    <xf numFmtId="4" fontId="24" fillId="0" borderId="0" xfId="0" applyNumberFormat="1" applyFont="1" applyFill="1" applyAlignment="1">
      <alignment vertical="center"/>
    </xf>
    <xf numFmtId="4" fontId="24" fillId="0" borderId="0" xfId="0" applyNumberFormat="1" applyFont="1" applyFill="1" applyAlignment="1">
      <alignment/>
    </xf>
    <xf numFmtId="1" fontId="24" fillId="0" borderId="14" xfId="0" applyNumberFormat="1" applyFont="1" applyFill="1" applyBorder="1" applyAlignment="1">
      <alignment horizontal="center" vertical="center" wrapText="1"/>
    </xf>
    <xf numFmtId="1" fontId="24" fillId="0" borderId="14" xfId="0" applyNumberFormat="1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vertical="center"/>
    </xf>
    <xf numFmtId="4" fontId="76" fillId="0" borderId="10" xfId="0" applyNumberFormat="1" applyFont="1" applyFill="1" applyBorder="1" applyAlignment="1">
      <alignment vertical="center"/>
    </xf>
    <xf numFmtId="4" fontId="75" fillId="0" borderId="10" xfId="0" applyNumberFormat="1" applyFont="1" applyFill="1" applyBorder="1" applyAlignment="1">
      <alignment vertical="center"/>
    </xf>
    <xf numFmtId="4" fontId="25" fillId="0" borderId="0" xfId="0" applyNumberFormat="1" applyFont="1" applyFill="1" applyAlignment="1">
      <alignment/>
    </xf>
    <xf numFmtId="4" fontId="77" fillId="0" borderId="10" xfId="0" applyNumberFormat="1" applyFont="1" applyFill="1" applyBorder="1" applyAlignment="1">
      <alignment vertical="center" wrapText="1"/>
    </xf>
    <xf numFmtId="4" fontId="78" fillId="0" borderId="10" xfId="0" applyNumberFormat="1" applyFont="1" applyFill="1" applyBorder="1" applyAlignment="1">
      <alignment vertical="center" wrapText="1"/>
    </xf>
    <xf numFmtId="4" fontId="25" fillId="24" borderId="10" xfId="0" applyNumberFormat="1" applyFont="1" applyFill="1" applyBorder="1" applyAlignment="1">
      <alignment vertical="center" wrapText="1"/>
    </xf>
    <xf numFmtId="4" fontId="25" fillId="0" borderId="0" xfId="0" applyNumberFormat="1" applyFont="1" applyFill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vertical="center" wrapText="1"/>
    </xf>
    <xf numFmtId="4" fontId="49" fillId="0" borderId="17" xfId="0" applyNumberFormat="1" applyFont="1" applyBorder="1" applyAlignment="1">
      <alignment/>
    </xf>
    <xf numFmtId="4" fontId="49" fillId="0" borderId="32" xfId="0" applyNumberFormat="1" applyFont="1" applyBorder="1" applyAlignment="1">
      <alignment/>
    </xf>
    <xf numFmtId="4" fontId="51" fillId="0" borderId="20" xfId="0" applyNumberFormat="1" applyFont="1" applyBorder="1" applyAlignment="1">
      <alignment/>
    </xf>
    <xf numFmtId="4" fontId="51" fillId="0" borderId="18" xfId="0" applyNumberFormat="1" applyFont="1" applyBorder="1" applyAlignment="1">
      <alignment/>
    </xf>
    <xf numFmtId="4" fontId="51" fillId="0" borderId="28" xfId="0" applyNumberFormat="1" applyFont="1" applyBorder="1" applyAlignment="1">
      <alignment/>
    </xf>
    <xf numFmtId="4" fontId="29" fillId="0" borderId="16" xfId="0" applyNumberFormat="1" applyFont="1" applyFill="1" applyBorder="1" applyAlignment="1">
      <alignment vertical="center" wrapText="1"/>
    </xf>
    <xf numFmtId="4" fontId="28" fillId="0" borderId="16" xfId="0" applyNumberFormat="1" applyFont="1" applyFill="1" applyBorder="1" applyAlignment="1">
      <alignment vertical="center" wrapText="1"/>
    </xf>
    <xf numFmtId="4" fontId="28" fillId="0" borderId="15" xfId="0" applyNumberFormat="1" applyFont="1" applyFill="1" applyBorder="1" applyAlignment="1">
      <alignment vertical="center" wrapText="1"/>
    </xf>
    <xf numFmtId="4" fontId="29" fillId="0" borderId="15" xfId="0" applyNumberFormat="1" applyFont="1" applyFill="1" applyBorder="1" applyAlignment="1">
      <alignment vertical="center" wrapText="1"/>
    </xf>
    <xf numFmtId="4" fontId="79" fillId="0" borderId="33" xfId="0" applyNumberFormat="1" applyFont="1" applyFill="1" applyBorder="1" applyAlignment="1">
      <alignment horizontal="center"/>
    </xf>
    <xf numFmtId="0" fontId="81" fillId="0" borderId="34" xfId="0" applyFont="1" applyBorder="1" applyAlignment="1">
      <alignment horizontal="center"/>
    </xf>
    <xf numFmtId="0" fontId="81" fillId="0" borderId="31" xfId="0" applyFont="1" applyBorder="1" applyAlignment="1">
      <alignment horizontal="center"/>
    </xf>
    <xf numFmtId="0" fontId="81" fillId="0" borderId="29" xfId="0" applyFont="1" applyBorder="1" applyAlignment="1">
      <alignment horizontal="center"/>
    </xf>
    <xf numFmtId="0" fontId="81" fillId="0" borderId="33" xfId="0" applyFont="1" applyBorder="1" applyAlignment="1">
      <alignment horizontal="center"/>
    </xf>
    <xf numFmtId="4" fontId="79" fillId="0" borderId="10" xfId="0" applyNumberFormat="1" applyFont="1" applyFill="1" applyBorder="1" applyAlignment="1">
      <alignment horizontal="center" vertical="center" wrapText="1"/>
    </xf>
    <xf numFmtId="4" fontId="79" fillId="0" borderId="10" xfId="0" applyNumberFormat="1" applyFont="1" applyFill="1" applyBorder="1" applyAlignment="1">
      <alignment horizontal="center" vertical="center"/>
    </xf>
    <xf numFmtId="4" fontId="79" fillId="0" borderId="15" xfId="0" applyNumberFormat="1" applyFont="1" applyFill="1" applyBorder="1" applyAlignment="1">
      <alignment horizontal="center" vertical="center"/>
    </xf>
    <xf numFmtId="1" fontId="82" fillId="0" borderId="10" xfId="0" applyNumberFormat="1" applyFont="1" applyFill="1" applyBorder="1" applyAlignment="1">
      <alignment horizontal="center" vertical="center" wrapText="1"/>
    </xf>
    <xf numFmtId="1" fontId="82" fillId="0" borderId="14" xfId="0" applyNumberFormat="1" applyFont="1" applyFill="1" applyBorder="1" applyAlignment="1">
      <alignment horizontal="center" vertical="center" wrapText="1"/>
    </xf>
    <xf numFmtId="1" fontId="82" fillId="0" borderId="14" xfId="0" applyNumberFormat="1" applyFont="1" applyFill="1" applyBorder="1" applyAlignment="1">
      <alignment horizontal="center" vertical="center"/>
    </xf>
    <xf numFmtId="1" fontId="82" fillId="0" borderId="16" xfId="0" applyNumberFormat="1" applyFont="1" applyFill="1" applyBorder="1" applyAlignment="1">
      <alignment horizontal="center" vertical="center"/>
    </xf>
    <xf numFmtId="169" fontId="82" fillId="0" borderId="10" xfId="0" applyNumberFormat="1" applyFont="1" applyFill="1" applyBorder="1" applyAlignment="1">
      <alignment horizontal="center" vertical="center" wrapText="1"/>
    </xf>
    <xf numFmtId="168" fontId="82" fillId="0" borderId="10" xfId="0" applyNumberFormat="1" applyFont="1" applyFill="1" applyBorder="1" applyAlignment="1">
      <alignment horizontal="center" vertical="center" wrapText="1"/>
    </xf>
    <xf numFmtId="4" fontId="82" fillId="0" borderId="10" xfId="0" applyNumberFormat="1" applyFont="1" applyFill="1" applyBorder="1" applyAlignment="1">
      <alignment horizontal="right" vertical="center" wrapText="1"/>
    </xf>
    <xf numFmtId="4" fontId="82" fillId="0" borderId="10" xfId="0" applyNumberFormat="1" applyFont="1" applyFill="1" applyBorder="1" applyAlignment="1">
      <alignment vertical="center" wrapText="1"/>
    </xf>
    <xf numFmtId="4" fontId="82" fillId="0" borderId="10" xfId="0" applyNumberFormat="1" applyFont="1" applyFill="1" applyBorder="1" applyAlignment="1">
      <alignment horizontal="right" vertical="center"/>
    </xf>
    <xf numFmtId="4" fontId="83" fillId="0" borderId="10" xfId="0" applyNumberFormat="1" applyFont="1" applyFill="1" applyBorder="1" applyAlignment="1">
      <alignment horizontal="right" vertical="center"/>
    </xf>
    <xf numFmtId="4" fontId="82" fillId="0" borderId="10" xfId="0" applyNumberFormat="1" applyFont="1" applyFill="1" applyBorder="1" applyAlignment="1">
      <alignment vertical="center"/>
    </xf>
    <xf numFmtId="4" fontId="83" fillId="0" borderId="10" xfId="0" applyNumberFormat="1" applyFont="1" applyFill="1" applyBorder="1" applyAlignment="1">
      <alignment vertical="center"/>
    </xf>
    <xf numFmtId="4" fontId="83" fillId="0" borderId="10" xfId="0" applyNumberFormat="1" applyFont="1" applyFill="1" applyBorder="1" applyAlignment="1">
      <alignment vertical="center" wrapText="1"/>
    </xf>
    <xf numFmtId="4" fontId="79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4" fontId="84" fillId="0" borderId="30" xfId="0" applyNumberFormat="1" applyFont="1" applyFill="1" applyBorder="1" applyAlignment="1">
      <alignment horizontal="center" vertical="center" wrapText="1"/>
    </xf>
    <xf numFmtId="0" fontId="85" fillId="0" borderId="30" xfId="0" applyFont="1" applyBorder="1" applyAlignment="1">
      <alignment horizontal="center" wrapText="1"/>
    </xf>
    <xf numFmtId="0" fontId="85" fillId="0" borderId="0" xfId="0" applyFont="1" applyBorder="1" applyAlignment="1">
      <alignment horizontal="center" wrapText="1"/>
    </xf>
    <xf numFmtId="4" fontId="86" fillId="0" borderId="0" xfId="0" applyNumberFormat="1" applyFont="1" applyFill="1" applyAlignment="1">
      <alignment/>
    </xf>
    <xf numFmtId="0" fontId="86" fillId="0" borderId="0" xfId="0" applyFont="1" applyFill="1" applyAlignment="1">
      <alignment/>
    </xf>
    <xf numFmtId="4" fontId="84" fillId="0" borderId="14" xfId="0" applyNumberFormat="1" applyFont="1" applyFill="1" applyBorder="1" applyAlignment="1">
      <alignment horizontal="center" vertical="center" wrapText="1"/>
    </xf>
    <xf numFmtId="4" fontId="84" fillId="0" borderId="10" xfId="0" applyNumberFormat="1" applyFont="1" applyFill="1" applyBorder="1" applyAlignment="1">
      <alignment horizontal="center" vertical="center"/>
    </xf>
    <xf numFmtId="0" fontId="86" fillId="0" borderId="0" xfId="0" applyFont="1" applyFill="1" applyAlignment="1">
      <alignment vertical="center"/>
    </xf>
    <xf numFmtId="1" fontId="86" fillId="0" borderId="10" xfId="0" applyNumberFormat="1" applyFont="1" applyFill="1" applyBorder="1" applyAlignment="1">
      <alignment horizontal="center" vertical="center" wrapText="1"/>
    </xf>
    <xf numFmtId="1" fontId="86" fillId="0" borderId="14" xfId="0" applyNumberFormat="1" applyFont="1" applyFill="1" applyBorder="1" applyAlignment="1">
      <alignment horizontal="center" vertical="center" wrapText="1"/>
    </xf>
    <xf numFmtId="1" fontId="86" fillId="0" borderId="14" xfId="0" applyNumberFormat="1" applyFont="1" applyFill="1" applyBorder="1" applyAlignment="1">
      <alignment horizontal="center" vertical="center"/>
    </xf>
    <xf numFmtId="1" fontId="86" fillId="0" borderId="10" xfId="0" applyNumberFormat="1" applyFont="1" applyFill="1" applyBorder="1" applyAlignment="1">
      <alignment horizontal="center" vertical="center"/>
    </xf>
    <xf numFmtId="1" fontId="86" fillId="0" borderId="15" xfId="0" applyNumberFormat="1" applyFont="1" applyFill="1" applyBorder="1" applyAlignment="1">
      <alignment horizontal="center" vertical="center"/>
    </xf>
    <xf numFmtId="1" fontId="86" fillId="0" borderId="0" xfId="0" applyNumberFormat="1" applyFont="1" applyFill="1" applyAlignment="1">
      <alignment horizontal="center" vertical="center"/>
    </xf>
    <xf numFmtId="1" fontId="88" fillId="0" borderId="10" xfId="0" applyNumberFormat="1" applyFont="1" applyFill="1" applyBorder="1" applyAlignment="1">
      <alignment horizontal="center" vertical="center"/>
    </xf>
    <xf numFmtId="1" fontId="88" fillId="0" borderId="14" xfId="0" applyNumberFormat="1" applyFont="1" applyFill="1" applyBorder="1" applyAlignment="1">
      <alignment horizontal="center" vertical="center"/>
    </xf>
    <xf numFmtId="169" fontId="86" fillId="0" borderId="10" xfId="0" applyNumberFormat="1" applyFont="1" applyFill="1" applyBorder="1" applyAlignment="1">
      <alignment horizontal="center" vertical="center" wrapText="1"/>
    </xf>
    <xf numFmtId="168" fontId="86" fillId="0" borderId="10" xfId="0" applyNumberFormat="1" applyFont="1" applyFill="1" applyBorder="1" applyAlignment="1">
      <alignment horizontal="center" vertical="center" wrapText="1"/>
    </xf>
    <xf numFmtId="4" fontId="86" fillId="0" borderId="10" xfId="0" applyNumberFormat="1" applyFont="1" applyFill="1" applyBorder="1" applyAlignment="1">
      <alignment vertical="center" wrapText="1"/>
    </xf>
    <xf numFmtId="4" fontId="86" fillId="0" borderId="10" xfId="0" applyNumberFormat="1" applyFont="1" applyFill="1" applyBorder="1" applyAlignment="1">
      <alignment vertical="center"/>
    </xf>
    <xf numFmtId="4" fontId="88" fillId="0" borderId="10" xfId="0" applyNumberFormat="1" applyFont="1" applyFill="1" applyBorder="1" applyAlignment="1">
      <alignment vertical="center" wrapText="1"/>
    </xf>
    <xf numFmtId="0" fontId="86" fillId="0" borderId="0" xfId="0" applyFont="1" applyFill="1" applyAlignment="1">
      <alignment/>
    </xf>
    <xf numFmtId="4" fontId="88" fillId="0" borderId="10" xfId="0" applyNumberFormat="1" applyFont="1" applyFill="1" applyBorder="1" applyAlignment="1">
      <alignment vertical="center"/>
    </xf>
    <xf numFmtId="168" fontId="86" fillId="0" borderId="33" xfId="0" applyNumberFormat="1" applyFont="1" applyFill="1" applyBorder="1" applyAlignment="1">
      <alignment horizontal="center" vertical="center" wrapText="1"/>
    </xf>
    <xf numFmtId="170" fontId="86" fillId="0" borderId="10" xfId="0" applyNumberFormat="1" applyFont="1" applyFill="1" applyBorder="1" applyAlignment="1">
      <alignment horizontal="center" vertical="center" wrapText="1"/>
    </xf>
    <xf numFmtId="170" fontId="86" fillId="0" borderId="33" xfId="0" applyNumberFormat="1" applyFont="1" applyFill="1" applyBorder="1" applyAlignment="1">
      <alignment horizontal="center" vertical="center" wrapText="1"/>
    </xf>
    <xf numFmtId="4" fontId="84" fillId="0" borderId="10" xfId="0" applyNumberFormat="1" applyFont="1" applyFill="1" applyBorder="1" applyAlignment="1">
      <alignment vertical="center" wrapText="1"/>
    </xf>
    <xf numFmtId="4" fontId="84" fillId="0" borderId="0" xfId="0" applyNumberFormat="1" applyFont="1" applyFill="1" applyAlignment="1">
      <alignment vertical="center"/>
    </xf>
    <xf numFmtId="4" fontId="84" fillId="0" borderId="10" xfId="0" applyNumberFormat="1" applyFont="1" applyFill="1" applyBorder="1" applyAlignment="1">
      <alignment horizontal="center" wrapText="1"/>
    </xf>
    <xf numFmtId="0" fontId="86" fillId="0" borderId="29" xfId="0" applyFont="1" applyFill="1" applyBorder="1" applyAlignment="1">
      <alignment wrapText="1"/>
    </xf>
    <xf numFmtId="0" fontId="86" fillId="0" borderId="33" xfId="0" applyFont="1" applyFill="1" applyBorder="1" applyAlignment="1">
      <alignment wrapText="1"/>
    </xf>
    <xf numFmtId="0" fontId="86" fillId="0" borderId="31" xfId="0" applyFont="1" applyFill="1" applyBorder="1" applyAlignment="1">
      <alignment wrapText="1"/>
    </xf>
    <xf numFmtId="0" fontId="86" fillId="0" borderId="0" xfId="0" applyFont="1" applyFill="1" applyAlignment="1">
      <alignment wrapText="1"/>
    </xf>
    <xf numFmtId="4" fontId="84" fillId="0" borderId="15" xfId="0" applyNumberFormat="1" applyFont="1" applyFill="1" applyBorder="1" applyAlignment="1">
      <alignment horizontal="center" vertical="center" wrapText="1"/>
    </xf>
    <xf numFmtId="4" fontId="84" fillId="0" borderId="10" xfId="0" applyNumberFormat="1" applyFont="1" applyFill="1" applyBorder="1" applyAlignment="1">
      <alignment horizontal="center" vertical="center" wrapText="1"/>
    </xf>
    <xf numFmtId="0" fontId="91" fillId="0" borderId="11" xfId="0" applyFont="1" applyBorder="1" applyAlignment="1">
      <alignment/>
    </xf>
    <xf numFmtId="0" fontId="0" fillId="0" borderId="0" xfId="0" applyAlignment="1">
      <alignment horizontal="center"/>
    </xf>
    <xf numFmtId="0" fontId="29" fillId="0" borderId="14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4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179" fontId="0" fillId="0" borderId="0" xfId="0" applyNumberForma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4" xfId="0" applyNumberFormat="1" applyFont="1" applyFill="1" applyBorder="1" applyAlignment="1">
      <alignment vertical="center" wrapText="1"/>
    </xf>
    <xf numFmtId="4" fontId="7" fillId="0" borderId="16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" fontId="0" fillId="0" borderId="14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" fontId="0" fillId="0" borderId="14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3" fontId="48" fillId="0" borderId="14" xfId="0" applyNumberFormat="1" applyFont="1" applyBorder="1" applyAlignment="1">
      <alignment horizontal="center" vertical="center" wrapText="1"/>
    </xf>
    <xf numFmtId="3" fontId="48" fillId="0" borderId="15" xfId="0" applyNumberFormat="1" applyFont="1" applyBorder="1" applyAlignment="1">
      <alignment horizontal="center" vertical="center" wrapText="1"/>
    </xf>
    <xf numFmtId="3" fontId="48" fillId="0" borderId="16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4" fontId="90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" fontId="84" fillId="0" borderId="10" xfId="0" applyNumberFormat="1" applyFont="1" applyFill="1" applyBorder="1" applyAlignment="1">
      <alignment horizontal="center" wrapText="1"/>
    </xf>
    <xf numFmtId="169" fontId="84" fillId="0" borderId="10" xfId="0" applyNumberFormat="1" applyFont="1" applyFill="1" applyBorder="1" applyAlignment="1">
      <alignment horizontal="center" vertical="center" wrapText="1"/>
    </xf>
    <xf numFmtId="168" fontId="84" fillId="0" borderId="10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 applyAlignment="1">
      <alignment horizontal="center" wrapText="1"/>
    </xf>
    <xf numFmtId="4" fontId="84" fillId="0" borderId="33" xfId="0" applyNumberFormat="1" applyFont="1" applyFill="1" applyBorder="1" applyAlignment="1">
      <alignment horizontal="center" wrapText="1"/>
    </xf>
    <xf numFmtId="4" fontId="84" fillId="0" borderId="31" xfId="0" applyNumberFormat="1" applyFont="1" applyFill="1" applyBorder="1" applyAlignment="1">
      <alignment horizontal="center" wrapText="1"/>
    </xf>
    <xf numFmtId="0" fontId="85" fillId="0" borderId="10" xfId="0" applyFont="1" applyBorder="1" applyAlignment="1">
      <alignment horizontal="center" wrapText="1"/>
    </xf>
    <xf numFmtId="4" fontId="84" fillId="0" borderId="29" xfId="0" applyNumberFormat="1" applyFont="1" applyFill="1" applyBorder="1" applyAlignment="1">
      <alignment horizontal="center" vertical="center" wrapText="1"/>
    </xf>
    <xf numFmtId="4" fontId="89" fillId="0" borderId="33" xfId="0" applyNumberFormat="1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wrapText="1"/>
    </xf>
    <xf numFmtId="1" fontId="84" fillId="0" borderId="29" xfId="0" applyNumberFormat="1" applyFont="1" applyFill="1" applyBorder="1" applyAlignment="1">
      <alignment horizontal="center" vertical="center" wrapText="1"/>
    </xf>
    <xf numFmtId="1" fontId="84" fillId="0" borderId="33" xfId="0" applyNumberFormat="1" applyFont="1" applyFill="1" applyBorder="1" applyAlignment="1">
      <alignment horizontal="center" vertical="center" wrapText="1"/>
    </xf>
    <xf numFmtId="1" fontId="84" fillId="0" borderId="31" xfId="0" applyNumberFormat="1" applyFont="1" applyFill="1" applyBorder="1" applyAlignment="1">
      <alignment horizontal="center" vertical="center" wrapText="1"/>
    </xf>
    <xf numFmtId="169" fontId="84" fillId="0" borderId="29" xfId="0" applyNumberFormat="1" applyFont="1" applyFill="1" applyBorder="1" applyAlignment="1">
      <alignment horizontal="center" vertical="center" wrapText="1"/>
    </xf>
    <xf numFmtId="169" fontId="86" fillId="0" borderId="33" xfId="0" applyNumberFormat="1" applyFont="1" applyFill="1" applyBorder="1" applyAlignment="1">
      <alignment horizontal="center" vertical="center" wrapText="1"/>
    </xf>
    <xf numFmtId="169" fontId="86" fillId="0" borderId="31" xfId="0" applyNumberFormat="1" applyFont="1" applyFill="1" applyBorder="1" applyAlignment="1">
      <alignment horizontal="center" vertical="center" wrapText="1"/>
    </xf>
    <xf numFmtId="0" fontId="85" fillId="0" borderId="33" xfId="0" applyFont="1" applyBorder="1" applyAlignment="1">
      <alignment horizontal="center" wrapText="1"/>
    </xf>
    <xf numFmtId="0" fontId="85" fillId="0" borderId="31" xfId="0" applyFont="1" applyBorder="1" applyAlignment="1">
      <alignment horizontal="center" wrapText="1"/>
    </xf>
    <xf numFmtId="4" fontId="84" fillId="0" borderId="15" xfId="0" applyNumberFormat="1" applyFont="1" applyFill="1" applyBorder="1" applyAlignment="1">
      <alignment horizontal="center" wrapText="1"/>
    </xf>
    <xf numFmtId="4" fontId="84" fillId="0" borderId="19" xfId="0" applyNumberFormat="1" applyFont="1" applyFill="1" applyBorder="1" applyAlignment="1">
      <alignment horizontal="center" wrapText="1"/>
    </xf>
    <xf numFmtId="4" fontId="84" fillId="0" borderId="0" xfId="0" applyNumberFormat="1" applyFont="1" applyFill="1" applyBorder="1" applyAlignment="1">
      <alignment horizontal="center" wrapText="1"/>
    </xf>
    <xf numFmtId="4" fontId="84" fillId="0" borderId="18" xfId="0" applyNumberFormat="1" applyFont="1" applyFill="1" applyBorder="1" applyAlignment="1">
      <alignment horizontal="center" wrapText="1"/>
    </xf>
    <xf numFmtId="4" fontId="84" fillId="0" borderId="20" xfId="0" applyNumberFormat="1" applyFont="1" applyFill="1" applyBorder="1" applyAlignment="1">
      <alignment horizontal="center" wrapText="1"/>
    </xf>
    <xf numFmtId="4" fontId="84" fillId="0" borderId="30" xfId="0" applyNumberFormat="1" applyFont="1" applyFill="1" applyBorder="1" applyAlignment="1">
      <alignment horizontal="center" wrapText="1"/>
    </xf>
    <xf numFmtId="4" fontId="84" fillId="0" borderId="28" xfId="0" applyNumberFormat="1" applyFont="1" applyFill="1" applyBorder="1" applyAlignment="1">
      <alignment horizontal="center" wrapText="1"/>
    </xf>
    <xf numFmtId="4" fontId="79" fillId="0" borderId="29" xfId="0" applyNumberFormat="1" applyFont="1" applyFill="1" applyBorder="1" applyAlignment="1">
      <alignment horizontal="center" vertical="center" wrapText="1"/>
    </xf>
    <xf numFmtId="4" fontId="79" fillId="0" borderId="33" xfId="0" applyNumberFormat="1" applyFont="1" applyFill="1" applyBorder="1" applyAlignment="1">
      <alignment horizontal="center" vertical="center" wrapText="1"/>
    </xf>
    <xf numFmtId="4" fontId="79" fillId="0" borderId="31" xfId="0" applyNumberFormat="1" applyFont="1" applyFill="1" applyBorder="1" applyAlignment="1">
      <alignment horizontal="center" vertical="center" wrapText="1"/>
    </xf>
    <xf numFmtId="4" fontId="54" fillId="0" borderId="30" xfId="0" applyNumberFormat="1" applyFont="1" applyFill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79" fillId="0" borderId="32" xfId="0" applyFont="1" applyBorder="1" applyAlignment="1">
      <alignment horizontal="center" vertical="center" wrapText="1"/>
    </xf>
    <xf numFmtId="0" fontId="79" fillId="0" borderId="34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79" fillId="0" borderId="30" xfId="0" applyFont="1" applyBorder="1" applyAlignment="1">
      <alignment horizontal="center" vertical="center" wrapText="1"/>
    </xf>
    <xf numFmtId="0" fontId="79" fillId="0" borderId="28" xfId="0" applyFont="1" applyBorder="1" applyAlignment="1">
      <alignment horizontal="center" vertical="center" wrapText="1"/>
    </xf>
    <xf numFmtId="4" fontId="79" fillId="0" borderId="29" xfId="0" applyNumberFormat="1" applyFont="1" applyFill="1" applyBorder="1" applyAlignment="1">
      <alignment horizontal="center" wrapText="1"/>
    </xf>
    <xf numFmtId="4" fontId="79" fillId="0" borderId="33" xfId="0" applyNumberFormat="1" applyFont="1" applyFill="1" applyBorder="1" applyAlignment="1">
      <alignment horizontal="center" wrapText="1"/>
    </xf>
    <xf numFmtId="4" fontId="79" fillId="0" borderId="31" xfId="0" applyNumberFormat="1" applyFont="1" applyFill="1" applyBorder="1" applyAlignment="1">
      <alignment horizontal="center" wrapText="1"/>
    </xf>
    <xf numFmtId="4" fontId="79" fillId="0" borderId="32" xfId="0" applyNumberFormat="1" applyFont="1" applyFill="1" applyBorder="1" applyAlignment="1">
      <alignment horizontal="center"/>
    </xf>
    <xf numFmtId="4" fontId="79" fillId="0" borderId="34" xfId="0" applyNumberFormat="1" applyFont="1" applyFill="1" applyBorder="1" applyAlignment="1">
      <alignment horizontal="center"/>
    </xf>
    <xf numFmtId="4" fontId="79" fillId="0" borderId="17" xfId="0" applyNumberFormat="1" applyFont="1" applyFill="1" applyBorder="1" applyAlignment="1">
      <alignment horizontal="center"/>
    </xf>
    <xf numFmtId="4" fontId="79" fillId="0" borderId="20" xfId="0" applyNumberFormat="1" applyFont="1" applyFill="1" applyBorder="1" applyAlignment="1">
      <alignment horizontal="center"/>
    </xf>
    <xf numFmtId="4" fontId="79" fillId="0" borderId="30" xfId="0" applyNumberFormat="1" applyFont="1" applyFill="1" applyBorder="1" applyAlignment="1">
      <alignment horizontal="center"/>
    </xf>
    <xf numFmtId="4" fontId="79" fillId="0" borderId="28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169" fontId="79" fillId="0" borderId="14" xfId="0" applyNumberFormat="1" applyFont="1" applyFill="1" applyBorder="1" applyAlignment="1">
      <alignment horizontal="center" vertical="center" wrapText="1"/>
    </xf>
    <xf numFmtId="169" fontId="79" fillId="0" borderId="16" xfId="0" applyNumberFormat="1" applyFont="1" applyFill="1" applyBorder="1" applyAlignment="1">
      <alignment horizontal="center" vertical="center" wrapText="1"/>
    </xf>
    <xf numFmtId="169" fontId="79" fillId="0" borderId="15" xfId="0" applyNumberFormat="1" applyFont="1" applyFill="1" applyBorder="1" applyAlignment="1">
      <alignment horizontal="center" vertical="center" wrapText="1"/>
    </xf>
    <xf numFmtId="168" fontId="79" fillId="0" borderId="14" xfId="0" applyNumberFormat="1" applyFont="1" applyFill="1" applyBorder="1" applyAlignment="1">
      <alignment horizontal="center" vertical="center" wrapText="1"/>
    </xf>
    <xf numFmtId="168" fontId="79" fillId="0" borderId="16" xfId="0" applyNumberFormat="1" applyFont="1" applyFill="1" applyBorder="1" applyAlignment="1">
      <alignment horizontal="center" vertical="center" wrapText="1"/>
    </xf>
    <xf numFmtId="168" fontId="79" fillId="0" borderId="15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Alignment="1">
      <alignment/>
    </xf>
    <xf numFmtId="4" fontId="79" fillId="0" borderId="29" xfId="0" applyNumberFormat="1" applyFont="1" applyFill="1" applyBorder="1" applyAlignment="1">
      <alignment horizontal="center"/>
    </xf>
    <xf numFmtId="4" fontId="79" fillId="0" borderId="33" xfId="0" applyNumberFormat="1" applyFont="1" applyFill="1" applyBorder="1" applyAlignment="1">
      <alignment horizontal="center"/>
    </xf>
    <xf numFmtId="4" fontId="79" fillId="0" borderId="31" xfId="0" applyNumberFormat="1" applyFont="1" applyFill="1" applyBorder="1" applyAlignment="1">
      <alignment horizontal="center"/>
    </xf>
    <xf numFmtId="4" fontId="24" fillId="0" borderId="32" xfId="0" applyNumberFormat="1" applyFont="1" applyFill="1" applyBorder="1" applyAlignment="1">
      <alignment horizontal="center"/>
    </xf>
    <xf numFmtId="4" fontId="24" fillId="0" borderId="34" xfId="0" applyNumberFormat="1" applyFont="1" applyFill="1" applyBorder="1" applyAlignment="1">
      <alignment horizontal="center"/>
    </xf>
    <xf numFmtId="4" fontId="24" fillId="0" borderId="17" xfId="0" applyNumberFormat="1" applyFont="1" applyFill="1" applyBorder="1" applyAlignment="1">
      <alignment horizontal="center"/>
    </xf>
    <xf numFmtId="4" fontId="24" fillId="0" borderId="19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24" fillId="0" borderId="18" xfId="0" applyNumberFormat="1" applyFont="1" applyFill="1" applyBorder="1" applyAlignment="1">
      <alignment horizontal="center"/>
    </xf>
    <xf numFmtId="4" fontId="24" fillId="0" borderId="20" xfId="0" applyNumberFormat="1" applyFont="1" applyFill="1" applyBorder="1" applyAlignment="1">
      <alignment horizontal="center"/>
    </xf>
    <xf numFmtId="4" fontId="24" fillId="0" borderId="30" xfId="0" applyNumberFormat="1" applyFont="1" applyFill="1" applyBorder="1" applyAlignment="1">
      <alignment horizontal="center"/>
    </xf>
    <xf numFmtId="4" fontId="24" fillId="0" borderId="28" xfId="0" applyNumberFormat="1" applyFont="1" applyFill="1" applyBorder="1" applyAlignment="1">
      <alignment horizontal="center"/>
    </xf>
    <xf numFmtId="0" fontId="81" fillId="0" borderId="29" xfId="0" applyFont="1" applyBorder="1" applyAlignment="1">
      <alignment horizontal="center"/>
    </xf>
    <xf numFmtId="0" fontId="81" fillId="0" borderId="33" xfId="0" applyFont="1" applyBorder="1" applyAlignment="1">
      <alignment horizontal="center"/>
    </xf>
    <xf numFmtId="0" fontId="81" fillId="0" borderId="31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4" fontId="15" fillId="0" borderId="10" xfId="0" applyNumberFormat="1" applyFont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left" wrapText="1"/>
    </xf>
    <xf numFmtId="0" fontId="68" fillId="0" borderId="33" xfId="0" applyFont="1" applyFill="1" applyBorder="1" applyAlignment="1">
      <alignment horizontal="left" wrapText="1"/>
    </xf>
    <xf numFmtId="0" fontId="68" fillId="0" borderId="31" xfId="0" applyFont="1" applyFill="1" applyBorder="1" applyAlignment="1">
      <alignment horizontal="left" wrapText="1"/>
    </xf>
    <xf numFmtId="0" fontId="13" fillId="0" borderId="29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13" fillId="0" borderId="35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13" fillId="0" borderId="29" xfId="0" applyFont="1" applyFill="1" applyBorder="1" applyAlignment="1">
      <alignment horizontal="left" wrapText="1"/>
    </xf>
    <xf numFmtId="0" fontId="13" fillId="0" borderId="33" xfId="0" applyFont="1" applyFill="1" applyBorder="1" applyAlignment="1">
      <alignment horizontal="left" wrapText="1"/>
    </xf>
    <xf numFmtId="0" fontId="13" fillId="0" borderId="31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wrapText="1"/>
    </xf>
    <xf numFmtId="0" fontId="13" fillId="0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3" fillId="0" borderId="29" xfId="0" applyFont="1" applyFill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1" xfId="0" applyBorder="1" applyAlignment="1">
      <alignment wrapText="1"/>
    </xf>
    <xf numFmtId="0" fontId="13" fillId="0" borderId="29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left"/>
    </xf>
    <xf numFmtId="0" fontId="13" fillId="0" borderId="31" xfId="0" applyFont="1" applyFill="1" applyBorder="1" applyAlignment="1">
      <alignment horizontal="left"/>
    </xf>
    <xf numFmtId="0" fontId="13" fillId="0" borderId="29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" fontId="15" fillId="0" borderId="31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wrapText="1"/>
    </xf>
    <xf numFmtId="0" fontId="6" fillId="0" borderId="3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70" fontId="17" fillId="0" borderId="10" xfId="0" applyNumberFormat="1" applyFont="1" applyBorder="1" applyAlignment="1">
      <alignment horizontal="center" vertical="center" wrapText="1"/>
    </xf>
    <xf numFmtId="170" fontId="1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9" fontId="24" fillId="0" borderId="29" xfId="0" applyNumberFormat="1" applyFont="1" applyFill="1" applyBorder="1" applyAlignment="1">
      <alignment horizontal="center" vertical="center" wrapText="1"/>
    </xf>
    <xf numFmtId="169" fontId="24" fillId="0" borderId="33" xfId="0" applyNumberFormat="1" applyFont="1" applyFill="1" applyBorder="1" applyAlignment="1">
      <alignment horizontal="center" vertical="center" wrapText="1"/>
    </xf>
    <xf numFmtId="169" fontId="24" fillId="0" borderId="31" xfId="0" applyNumberFormat="1" applyFont="1" applyFill="1" applyBorder="1" applyAlignment="1">
      <alignment horizontal="center" vertical="center" wrapText="1"/>
    </xf>
    <xf numFmtId="169" fontId="24" fillId="0" borderId="14" xfId="0" applyNumberFormat="1" applyFont="1" applyFill="1" applyBorder="1" applyAlignment="1">
      <alignment horizontal="center" vertical="center" wrapText="1"/>
    </xf>
    <xf numFmtId="169" fontId="24" fillId="0" borderId="16" xfId="0" applyNumberFormat="1" applyFont="1" applyFill="1" applyBorder="1" applyAlignment="1">
      <alignment horizontal="center" vertical="center" wrapText="1"/>
    </xf>
    <xf numFmtId="169" fontId="24" fillId="0" borderId="15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68" fontId="24" fillId="0" borderId="14" xfId="0" applyNumberFormat="1" applyFont="1" applyFill="1" applyBorder="1" applyAlignment="1">
      <alignment horizontal="center" vertical="center" wrapText="1"/>
    </xf>
    <xf numFmtId="168" fontId="24" fillId="0" borderId="16" xfId="0" applyNumberFormat="1" applyFont="1" applyFill="1" applyBorder="1" applyAlignment="1">
      <alignment horizontal="center" vertical="center" wrapText="1"/>
    </xf>
    <xf numFmtId="168" fontId="24" fillId="0" borderId="15" xfId="0" applyNumberFormat="1" applyFont="1" applyFill="1" applyBorder="1" applyAlignment="1">
      <alignment horizontal="center" vertical="center" wrapText="1"/>
    </xf>
    <xf numFmtId="4" fontId="24" fillId="0" borderId="30" xfId="0" applyNumberFormat="1" applyFont="1" applyFill="1" applyBorder="1" applyAlignment="1">
      <alignment horizontal="center" vertical="center"/>
    </xf>
    <xf numFmtId="4" fontId="24" fillId="0" borderId="29" xfId="0" applyNumberFormat="1" applyFont="1" applyFill="1" applyBorder="1" applyAlignment="1">
      <alignment horizontal="center" wrapText="1"/>
    </xf>
    <xf numFmtId="4" fontId="24" fillId="0" borderId="33" xfId="0" applyNumberFormat="1" applyFont="1" applyFill="1" applyBorder="1" applyAlignment="1">
      <alignment horizontal="center" wrapText="1"/>
    </xf>
    <xf numFmtId="4" fontId="24" fillId="0" borderId="31" xfId="0" applyNumberFormat="1" applyFont="1" applyFill="1" applyBorder="1" applyAlignment="1">
      <alignment horizontal="center" wrapText="1"/>
    </xf>
    <xf numFmtId="4" fontId="24" fillId="0" borderId="29" xfId="0" applyNumberFormat="1" applyFont="1" applyFill="1" applyBorder="1" applyAlignment="1">
      <alignment horizontal="center"/>
    </xf>
    <xf numFmtId="4" fontId="24" fillId="0" borderId="33" xfId="0" applyNumberFormat="1" applyFont="1" applyFill="1" applyBorder="1" applyAlignment="1">
      <alignment horizontal="center"/>
    </xf>
    <xf numFmtId="4" fontId="24" fillId="0" borderId="31" xfId="0" applyNumberFormat="1" applyFont="1" applyFill="1" applyBorder="1" applyAlignment="1">
      <alignment horizontal="center"/>
    </xf>
    <xf numFmtId="4" fontId="24" fillId="0" borderId="32" xfId="0" applyNumberFormat="1" applyFont="1" applyFill="1" applyBorder="1" applyAlignment="1">
      <alignment horizontal="center" wrapText="1"/>
    </xf>
    <xf numFmtId="4" fontId="24" fillId="0" borderId="34" xfId="0" applyNumberFormat="1" applyFont="1" applyFill="1" applyBorder="1" applyAlignment="1">
      <alignment horizontal="center" wrapText="1"/>
    </xf>
    <xf numFmtId="4" fontId="24" fillId="0" borderId="17" xfId="0" applyNumberFormat="1" applyFont="1" applyFill="1" applyBorder="1" applyAlignment="1">
      <alignment horizontal="center" wrapText="1"/>
    </xf>
    <xf numFmtId="4" fontId="24" fillId="0" borderId="20" xfId="0" applyNumberFormat="1" applyFont="1" applyFill="1" applyBorder="1" applyAlignment="1">
      <alignment horizontal="center" wrapText="1"/>
    </xf>
    <xf numFmtId="4" fontId="24" fillId="0" borderId="30" xfId="0" applyNumberFormat="1" applyFont="1" applyFill="1" applyBorder="1" applyAlignment="1">
      <alignment horizontal="center" wrapText="1"/>
    </xf>
    <xf numFmtId="4" fontId="24" fillId="0" borderId="28" xfId="0" applyNumberFormat="1" applyFont="1" applyFill="1" applyBorder="1" applyAlignment="1">
      <alignment horizontal="center" wrapText="1"/>
    </xf>
    <xf numFmtId="4" fontId="24" fillId="0" borderId="32" xfId="0" applyNumberFormat="1" applyFont="1" applyFill="1" applyBorder="1" applyAlignment="1">
      <alignment horizontal="center" vertical="center" wrapText="1"/>
    </xf>
    <xf numFmtId="4" fontId="24" fillId="0" borderId="34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4" fontId="24" fillId="0" borderId="30" xfId="0" applyNumberFormat="1" applyFont="1" applyFill="1" applyBorder="1" applyAlignment="1">
      <alignment horizontal="center" vertical="center" wrapText="1"/>
    </xf>
    <xf numFmtId="4" fontId="24" fillId="0" borderId="28" xfId="0" applyNumberFormat="1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4" fontId="24" fillId="0" borderId="19" xfId="0" applyNumberFormat="1" applyFont="1" applyFill="1" applyBorder="1" applyAlignment="1">
      <alignment horizontal="center" wrapText="1"/>
    </xf>
    <xf numFmtId="4" fontId="24" fillId="0" borderId="0" xfId="0" applyNumberFormat="1" applyFont="1" applyFill="1" applyBorder="1" applyAlignment="1">
      <alignment horizontal="center" wrapText="1"/>
    </xf>
    <xf numFmtId="4" fontId="24" fillId="0" borderId="18" xfId="0" applyNumberFormat="1" applyFont="1" applyFill="1" applyBorder="1" applyAlignment="1">
      <alignment horizontal="center" wrapText="1"/>
    </xf>
    <xf numFmtId="4" fontId="74" fillId="0" borderId="32" xfId="0" applyNumberFormat="1" applyFont="1" applyFill="1" applyBorder="1" applyAlignment="1">
      <alignment horizontal="center" wrapText="1"/>
    </xf>
    <xf numFmtId="4" fontId="74" fillId="0" borderId="34" xfId="0" applyNumberFormat="1" applyFont="1" applyFill="1" applyBorder="1" applyAlignment="1">
      <alignment horizontal="center" wrapText="1"/>
    </xf>
    <xf numFmtId="4" fontId="74" fillId="0" borderId="17" xfId="0" applyNumberFormat="1" applyFont="1" applyFill="1" applyBorder="1" applyAlignment="1">
      <alignment horizontal="center" wrapText="1"/>
    </xf>
    <xf numFmtId="4" fontId="74" fillId="0" borderId="20" xfId="0" applyNumberFormat="1" applyFont="1" applyFill="1" applyBorder="1" applyAlignment="1">
      <alignment horizontal="center" wrapText="1"/>
    </xf>
    <xf numFmtId="4" fontId="74" fillId="0" borderId="30" xfId="0" applyNumberFormat="1" applyFont="1" applyFill="1" applyBorder="1" applyAlignment="1">
      <alignment horizontal="center" wrapText="1"/>
    </xf>
    <xf numFmtId="4" fontId="74" fillId="0" borderId="28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3" fontId="13" fillId="0" borderId="14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" fillId="0" borderId="29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P5" sqref="P5"/>
    </sheetView>
  </sheetViews>
  <sheetFormatPr defaultColWidth="9.00390625" defaultRowHeight="12.75"/>
  <cols>
    <col min="1" max="1" width="4.75390625" style="0" customWidth="1"/>
    <col min="2" max="3" width="16.125" style="0" customWidth="1"/>
    <col min="4" max="4" width="9.25390625" style="0" customWidth="1"/>
    <col min="5" max="5" width="10.125" style="0" customWidth="1"/>
    <col min="6" max="6" width="11.00390625" style="0" customWidth="1"/>
    <col min="7" max="7" width="12.25390625" style="0" customWidth="1"/>
    <col min="8" max="8" width="12.625" style="0" customWidth="1"/>
    <col min="9" max="9" width="14.75390625" style="0" customWidth="1"/>
    <col min="10" max="10" width="12.25390625" style="0" customWidth="1"/>
  </cols>
  <sheetData>
    <row r="1" spans="7:11" ht="14.25">
      <c r="G1" s="238"/>
      <c r="I1" t="s">
        <v>363</v>
      </c>
      <c r="K1" s="238"/>
    </row>
    <row r="2" spans="3:7" s="18" customFormat="1" ht="12.75">
      <c r="C2" s="486" t="s">
        <v>449</v>
      </c>
      <c r="D2" s="486"/>
      <c r="E2" s="486"/>
      <c r="F2" s="486"/>
      <c r="G2" s="482"/>
    </row>
    <row r="3" spans="1:10" s="239" customFormat="1" ht="75" customHeight="1">
      <c r="A3" s="487" t="s">
        <v>450</v>
      </c>
      <c r="B3" s="487"/>
      <c r="C3" s="487"/>
      <c r="D3" s="487"/>
      <c r="E3" s="487"/>
      <c r="F3" s="487"/>
      <c r="G3" s="487"/>
      <c r="H3" s="487"/>
      <c r="I3" s="487"/>
      <c r="J3" s="488"/>
    </row>
    <row r="4" spans="1:10" ht="12.75">
      <c r="A4" s="490" t="s">
        <v>448</v>
      </c>
      <c r="B4" s="491"/>
      <c r="C4" s="491"/>
      <c r="D4" s="491"/>
      <c r="E4" s="491"/>
      <c r="F4" s="491"/>
      <c r="G4" s="491"/>
      <c r="H4" s="491"/>
      <c r="I4" s="491"/>
      <c r="J4" s="491"/>
    </row>
    <row r="5" spans="1:10" s="239" customFormat="1" ht="42" customHeight="1">
      <c r="A5" s="485" t="s">
        <v>310</v>
      </c>
      <c r="B5" s="485" t="s">
        <v>82</v>
      </c>
      <c r="C5" s="485" t="s">
        <v>349</v>
      </c>
      <c r="D5" s="485" t="s">
        <v>350</v>
      </c>
      <c r="E5" s="485" t="s">
        <v>351</v>
      </c>
      <c r="F5" s="485"/>
      <c r="G5" s="485" t="s">
        <v>352</v>
      </c>
      <c r="H5" s="485"/>
      <c r="I5" s="485" t="s">
        <v>353</v>
      </c>
      <c r="J5" s="483" t="s">
        <v>354</v>
      </c>
    </row>
    <row r="6" spans="1:10" s="239" customFormat="1" ht="38.25">
      <c r="A6" s="485"/>
      <c r="B6" s="485"/>
      <c r="C6" s="485"/>
      <c r="D6" s="485"/>
      <c r="E6" s="240" t="s">
        <v>355</v>
      </c>
      <c r="F6" s="240" t="s">
        <v>356</v>
      </c>
      <c r="G6" s="240" t="s">
        <v>355</v>
      </c>
      <c r="H6" s="240" t="s">
        <v>356</v>
      </c>
      <c r="I6" s="485"/>
      <c r="J6" s="484"/>
    </row>
    <row r="7" spans="1:10" ht="12.75">
      <c r="A7" s="241">
        <v>1</v>
      </c>
      <c r="B7" s="241">
        <v>2</v>
      </c>
      <c r="C7" s="241">
        <v>3</v>
      </c>
      <c r="D7" s="241">
        <v>4</v>
      </c>
      <c r="E7" s="241">
        <v>5</v>
      </c>
      <c r="F7" s="241">
        <v>6</v>
      </c>
      <c r="G7" s="241">
        <v>7</v>
      </c>
      <c r="H7" s="241">
        <v>8</v>
      </c>
      <c r="I7" s="241">
        <v>9</v>
      </c>
      <c r="J7" s="242">
        <v>10</v>
      </c>
    </row>
    <row r="8" spans="1:10" ht="48" customHeight="1">
      <c r="A8" s="243">
        <v>1</v>
      </c>
      <c r="B8" s="243" t="s">
        <v>357</v>
      </c>
      <c r="C8" s="244"/>
      <c r="D8" s="244"/>
      <c r="E8" s="244"/>
      <c r="F8" s="244"/>
      <c r="G8" s="244"/>
      <c r="H8" s="481"/>
      <c r="I8" s="245"/>
      <c r="J8" s="329"/>
    </row>
    <row r="9" spans="1:10" ht="15" customHeight="1" hidden="1">
      <c r="A9" s="246"/>
      <c r="B9" s="243" t="s">
        <v>357</v>
      </c>
      <c r="C9" s="244" t="s">
        <v>358</v>
      </c>
      <c r="D9" s="247"/>
      <c r="E9" s="247"/>
      <c r="F9" s="247"/>
      <c r="G9" s="247">
        <v>0</v>
      </c>
      <c r="H9" s="247">
        <v>0</v>
      </c>
      <c r="I9" s="248"/>
      <c r="J9" s="249" t="s">
        <v>359</v>
      </c>
    </row>
    <row r="10" spans="1:10" ht="15" customHeight="1" hidden="1">
      <c r="A10" s="246"/>
      <c r="B10" s="243" t="s">
        <v>357</v>
      </c>
      <c r="C10" s="244" t="s">
        <v>358</v>
      </c>
      <c r="D10" s="247"/>
      <c r="E10" s="247"/>
      <c r="F10" s="247"/>
      <c r="G10" s="247">
        <v>0</v>
      </c>
      <c r="H10" s="247">
        <v>0</v>
      </c>
      <c r="I10" s="248"/>
      <c r="J10" s="249" t="s">
        <v>360</v>
      </c>
    </row>
    <row r="11" spans="1:10" ht="15">
      <c r="A11" s="250">
        <v>2</v>
      </c>
      <c r="B11" s="250" t="s">
        <v>361</v>
      </c>
      <c r="C11" s="251"/>
      <c r="D11" s="251"/>
      <c r="E11" s="251"/>
      <c r="F11" s="251"/>
      <c r="G11" s="251"/>
      <c r="H11" s="251"/>
      <c r="I11" s="252"/>
      <c r="J11" s="249"/>
    </row>
    <row r="12" spans="1:10" ht="18" customHeight="1">
      <c r="A12" s="253">
        <v>3</v>
      </c>
      <c r="B12" s="253" t="s">
        <v>362</v>
      </c>
      <c r="C12" s="254"/>
      <c r="D12" s="254"/>
      <c r="E12" s="254"/>
      <c r="F12" s="254"/>
      <c r="G12" s="254"/>
      <c r="H12" s="254"/>
      <c r="I12" s="255"/>
      <c r="J12" s="256"/>
    </row>
    <row r="13" spans="1:9" ht="15.75">
      <c r="A13" s="257"/>
      <c r="B13" s="257"/>
      <c r="C13" s="258"/>
      <c r="D13" s="258"/>
      <c r="E13" s="258"/>
      <c r="F13" s="258"/>
      <c r="G13" s="258"/>
      <c r="H13" s="258"/>
      <c r="I13" s="258"/>
    </row>
    <row r="14" spans="1:9" ht="15.75">
      <c r="A14" s="257"/>
      <c r="B14" s="257"/>
      <c r="C14" s="258"/>
      <c r="D14" s="258"/>
      <c r="E14" s="258"/>
      <c r="F14" s="258"/>
      <c r="G14" s="258"/>
      <c r="H14" s="258"/>
      <c r="I14" s="258"/>
    </row>
    <row r="16" spans="2:9" ht="15.75">
      <c r="B16" s="259"/>
      <c r="E16" s="489"/>
      <c r="F16" s="489"/>
      <c r="H16" s="482"/>
      <c r="I16" s="482"/>
    </row>
    <row r="17" spans="2:9" ht="15.75">
      <c r="B17" s="260"/>
      <c r="E17" s="482"/>
      <c r="F17" s="482"/>
      <c r="H17" s="482"/>
      <c r="I17" s="482"/>
    </row>
  </sheetData>
  <sheetProtection/>
  <mergeCells count="15">
    <mergeCell ref="B5:B6"/>
    <mergeCell ref="C2:G2"/>
    <mergeCell ref="A3:J3"/>
    <mergeCell ref="E16:F16"/>
    <mergeCell ref="A5:A6"/>
    <mergeCell ref="E5:F5"/>
    <mergeCell ref="D5:D6"/>
    <mergeCell ref="C5:C6"/>
    <mergeCell ref="A4:J4"/>
    <mergeCell ref="E17:F17"/>
    <mergeCell ref="H16:I16"/>
    <mergeCell ref="H17:I17"/>
    <mergeCell ref="J5:J6"/>
    <mergeCell ref="G5:H5"/>
    <mergeCell ref="I5:I6"/>
  </mergeCells>
  <printOptions horizontalCentered="1"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0">
      <selection activeCell="J25" sqref="J25"/>
    </sheetView>
  </sheetViews>
  <sheetFormatPr defaultColWidth="9.00390625" defaultRowHeight="12.75"/>
  <cols>
    <col min="1" max="1" width="5.625" style="25" customWidth="1"/>
    <col min="2" max="2" width="4.875" style="25" bestFit="1" customWidth="1"/>
    <col min="3" max="3" width="6.25390625" style="25" bestFit="1" customWidth="1"/>
    <col min="4" max="4" width="18.875" style="25" customWidth="1"/>
    <col min="5" max="5" width="10.625" style="25" customWidth="1"/>
    <col min="6" max="6" width="11.25390625" style="30" customWidth="1"/>
    <col min="7" max="7" width="11.625" style="25" customWidth="1"/>
    <col min="8" max="8" width="11.25390625" style="163" customWidth="1"/>
    <col min="9" max="9" width="7.375" style="25" customWidth="1"/>
    <col min="10" max="10" width="8.75390625" style="25" customWidth="1"/>
    <col min="11" max="11" width="9.00390625" style="25" customWidth="1"/>
    <col min="12" max="12" width="11.00390625" style="25" customWidth="1"/>
    <col min="13" max="13" width="12.875" style="25" customWidth="1"/>
    <col min="14" max="14" width="8.875" style="25" customWidth="1"/>
    <col min="15" max="15" width="8.75390625" style="25" bestFit="1" customWidth="1"/>
    <col min="16" max="16" width="10.25390625" style="25" customWidth="1"/>
    <col min="17" max="17" width="10.75390625" style="25" customWidth="1"/>
    <col min="18" max="16384" width="9.125" style="25" customWidth="1"/>
  </cols>
  <sheetData>
    <row r="1" ht="11.25">
      <c r="M1" s="169" t="s">
        <v>289</v>
      </c>
    </row>
    <row r="2" spans="1:17" ht="11.25">
      <c r="A2" s="750" t="s">
        <v>21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</row>
    <row r="3" spans="1:17" ht="10.5" customHeight="1">
      <c r="A3" s="24"/>
      <c r="B3" s="24"/>
      <c r="C3" s="24"/>
      <c r="D3" s="24"/>
      <c r="E3" s="24"/>
      <c r="F3" s="28"/>
      <c r="G3" s="24"/>
      <c r="H3" s="161"/>
      <c r="I3" s="24"/>
      <c r="J3" s="24"/>
      <c r="K3" s="24"/>
      <c r="L3" s="24"/>
      <c r="M3" s="24"/>
      <c r="N3" s="24"/>
      <c r="O3" s="24"/>
      <c r="P3" s="24"/>
      <c r="Q3" s="3" t="s">
        <v>108</v>
      </c>
    </row>
    <row r="4" spans="1:17" s="159" customFormat="1" ht="19.5" customHeight="1">
      <c r="A4" s="751" t="s">
        <v>121</v>
      </c>
      <c r="B4" s="751" t="s">
        <v>79</v>
      </c>
      <c r="C4" s="751" t="s">
        <v>107</v>
      </c>
      <c r="D4" s="741" t="s">
        <v>131</v>
      </c>
      <c r="E4" s="741" t="s">
        <v>122</v>
      </c>
      <c r="F4" s="756" t="s">
        <v>24</v>
      </c>
      <c r="G4" s="742" t="s">
        <v>127</v>
      </c>
      <c r="H4" s="742"/>
      <c r="I4" s="742"/>
      <c r="J4" s="742"/>
      <c r="K4" s="742"/>
      <c r="L4" s="742"/>
      <c r="M4" s="742"/>
      <c r="N4" s="742"/>
      <c r="O4" s="742"/>
      <c r="P4" s="743"/>
      <c r="Q4" s="741" t="s">
        <v>125</v>
      </c>
    </row>
    <row r="5" spans="1:17" s="159" customFormat="1" ht="19.5" customHeight="1">
      <c r="A5" s="751"/>
      <c r="B5" s="751"/>
      <c r="C5" s="751"/>
      <c r="D5" s="741"/>
      <c r="E5" s="741"/>
      <c r="F5" s="757"/>
      <c r="G5" s="743" t="s">
        <v>3</v>
      </c>
      <c r="H5" s="747" t="s">
        <v>283</v>
      </c>
      <c r="I5" s="752" t="s">
        <v>264</v>
      </c>
      <c r="J5" s="741" t="s">
        <v>87</v>
      </c>
      <c r="K5" s="741"/>
      <c r="L5" s="741"/>
      <c r="M5" s="741"/>
      <c r="N5" s="741" t="s">
        <v>372</v>
      </c>
      <c r="O5" s="741" t="s">
        <v>22</v>
      </c>
      <c r="P5" s="744" t="s">
        <v>23</v>
      </c>
      <c r="Q5" s="741"/>
    </row>
    <row r="6" spans="1:17" s="159" customFormat="1" ht="29.25" customHeight="1">
      <c r="A6" s="751"/>
      <c r="B6" s="751"/>
      <c r="C6" s="751"/>
      <c r="D6" s="741"/>
      <c r="E6" s="741"/>
      <c r="F6" s="757"/>
      <c r="G6" s="743"/>
      <c r="H6" s="748"/>
      <c r="I6" s="753"/>
      <c r="J6" s="741" t="s">
        <v>136</v>
      </c>
      <c r="K6" s="741" t="s">
        <v>129</v>
      </c>
      <c r="L6" s="741" t="s">
        <v>137</v>
      </c>
      <c r="M6" s="741" t="s">
        <v>130</v>
      </c>
      <c r="N6" s="741"/>
      <c r="O6" s="741"/>
      <c r="P6" s="745"/>
      <c r="Q6" s="741"/>
    </row>
    <row r="7" spans="1:17" s="159" customFormat="1" ht="19.5" customHeight="1">
      <c r="A7" s="751"/>
      <c r="B7" s="751"/>
      <c r="C7" s="751"/>
      <c r="D7" s="741"/>
      <c r="E7" s="741"/>
      <c r="F7" s="757"/>
      <c r="G7" s="743"/>
      <c r="H7" s="748"/>
      <c r="I7" s="753"/>
      <c r="J7" s="741"/>
      <c r="K7" s="741"/>
      <c r="L7" s="741"/>
      <c r="M7" s="741"/>
      <c r="N7" s="741"/>
      <c r="O7" s="741"/>
      <c r="P7" s="745"/>
      <c r="Q7" s="741"/>
    </row>
    <row r="8" spans="1:17" s="159" customFormat="1" ht="19.5" customHeight="1">
      <c r="A8" s="751"/>
      <c r="B8" s="751"/>
      <c r="C8" s="751"/>
      <c r="D8" s="741"/>
      <c r="E8" s="741"/>
      <c r="F8" s="758"/>
      <c r="G8" s="743"/>
      <c r="H8" s="749"/>
      <c r="I8" s="754"/>
      <c r="J8" s="741"/>
      <c r="K8" s="741"/>
      <c r="L8" s="741"/>
      <c r="M8" s="741"/>
      <c r="N8" s="741"/>
      <c r="O8" s="741"/>
      <c r="P8" s="746"/>
      <c r="Q8" s="741"/>
    </row>
    <row r="9" spans="1:17" ht="7.5" customHeigh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9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</row>
    <row r="10" spans="1:17" ht="105" customHeight="1">
      <c r="A10" s="31" t="s">
        <v>84</v>
      </c>
      <c r="B10" s="310">
        <v>10</v>
      </c>
      <c r="C10" s="311">
        <v>1010</v>
      </c>
      <c r="D10" s="27" t="s">
        <v>399</v>
      </c>
      <c r="E10" s="33">
        <v>7220000</v>
      </c>
      <c r="F10" s="33">
        <v>50000</v>
      </c>
      <c r="G10" s="33">
        <v>2900000</v>
      </c>
      <c r="H10" s="162">
        <v>0</v>
      </c>
      <c r="I10" s="153">
        <v>0</v>
      </c>
      <c r="J10" s="33">
        <v>0</v>
      </c>
      <c r="K10" s="33">
        <v>1291656</v>
      </c>
      <c r="L10" s="34" t="s">
        <v>126</v>
      </c>
      <c r="M10" s="33">
        <v>1608344</v>
      </c>
      <c r="N10" s="33">
        <v>0</v>
      </c>
      <c r="O10" s="33">
        <v>4270000</v>
      </c>
      <c r="P10" s="33">
        <v>0</v>
      </c>
      <c r="Q10" s="32" t="s">
        <v>208</v>
      </c>
    </row>
    <row r="11" spans="1:17" ht="159.75" customHeight="1">
      <c r="A11" s="31" t="s">
        <v>85</v>
      </c>
      <c r="B11" s="310">
        <v>10</v>
      </c>
      <c r="C11" s="311">
        <v>1010</v>
      </c>
      <c r="D11" s="27" t="s">
        <v>443</v>
      </c>
      <c r="E11" s="33">
        <v>150000</v>
      </c>
      <c r="F11" s="33">
        <v>0</v>
      </c>
      <c r="G11" s="33">
        <v>30000</v>
      </c>
      <c r="H11" s="162">
        <v>23.5</v>
      </c>
      <c r="I11" s="153">
        <f aca="true" t="shared" si="0" ref="I11:I22">ROUND((H11/G11)*100,2)</f>
        <v>0.08</v>
      </c>
      <c r="J11" s="33">
        <v>30000</v>
      </c>
      <c r="K11" s="33">
        <v>0</v>
      </c>
      <c r="L11" s="34" t="s">
        <v>126</v>
      </c>
      <c r="M11" s="33">
        <v>0</v>
      </c>
      <c r="N11" s="33">
        <v>120000</v>
      </c>
      <c r="O11" s="33">
        <v>0</v>
      </c>
      <c r="P11" s="33">
        <v>0</v>
      </c>
      <c r="Q11" s="32" t="s">
        <v>208</v>
      </c>
    </row>
    <row r="12" spans="1:17" ht="57.75" customHeight="1">
      <c r="A12" s="31" t="s">
        <v>86</v>
      </c>
      <c r="B12" s="32">
        <v>600</v>
      </c>
      <c r="C12" s="32">
        <v>60016</v>
      </c>
      <c r="D12" s="27" t="s">
        <v>400</v>
      </c>
      <c r="E12" s="33">
        <v>598000</v>
      </c>
      <c r="F12" s="33">
        <v>240000</v>
      </c>
      <c r="G12" s="33">
        <v>358000</v>
      </c>
      <c r="H12" s="162">
        <v>352631.3</v>
      </c>
      <c r="I12" s="153">
        <f t="shared" si="0"/>
        <v>98.5</v>
      </c>
      <c r="J12" s="33">
        <v>0</v>
      </c>
      <c r="K12" s="33">
        <v>146421</v>
      </c>
      <c r="L12" s="34" t="s">
        <v>126</v>
      </c>
      <c r="M12" s="33">
        <v>211579</v>
      </c>
      <c r="N12" s="33">
        <v>0</v>
      </c>
      <c r="O12" s="33"/>
      <c r="P12" s="33"/>
      <c r="Q12" s="32" t="s">
        <v>208</v>
      </c>
    </row>
    <row r="13" spans="1:17" ht="60.75" customHeight="1">
      <c r="A13" s="31" t="s">
        <v>78</v>
      </c>
      <c r="B13" s="32">
        <v>600</v>
      </c>
      <c r="C13" s="32">
        <v>60016</v>
      </c>
      <c r="D13" s="27" t="s">
        <v>308</v>
      </c>
      <c r="E13" s="33">
        <v>805000</v>
      </c>
      <c r="F13" s="33">
        <v>350421</v>
      </c>
      <c r="G13" s="33">
        <v>454579</v>
      </c>
      <c r="H13" s="162">
        <v>440002.64</v>
      </c>
      <c r="I13" s="153">
        <f t="shared" si="0"/>
        <v>96.79</v>
      </c>
      <c r="J13" s="33">
        <v>30000</v>
      </c>
      <c r="K13" s="33">
        <v>200295</v>
      </c>
      <c r="L13" s="34" t="s">
        <v>126</v>
      </c>
      <c r="M13" s="33">
        <v>224284</v>
      </c>
      <c r="N13" s="33">
        <v>0</v>
      </c>
      <c r="O13" s="33"/>
      <c r="P13" s="33"/>
      <c r="Q13" s="32" t="s">
        <v>208</v>
      </c>
    </row>
    <row r="14" spans="1:17" ht="56.25">
      <c r="A14" s="31" t="s">
        <v>88</v>
      </c>
      <c r="B14" s="32">
        <v>600</v>
      </c>
      <c r="C14" s="32">
        <v>60016</v>
      </c>
      <c r="D14" s="27" t="s">
        <v>401</v>
      </c>
      <c r="E14" s="33">
        <v>760000</v>
      </c>
      <c r="F14" s="33">
        <v>10000</v>
      </c>
      <c r="G14" s="162">
        <v>0</v>
      </c>
      <c r="H14" s="162">
        <v>0</v>
      </c>
      <c r="I14" s="153">
        <v>0</v>
      </c>
      <c r="J14" s="33"/>
      <c r="K14" s="33"/>
      <c r="L14" s="34" t="s">
        <v>126</v>
      </c>
      <c r="M14" s="33"/>
      <c r="N14" s="33">
        <v>750000</v>
      </c>
      <c r="O14" s="33"/>
      <c r="P14" s="33">
        <v>0</v>
      </c>
      <c r="Q14" s="32" t="s">
        <v>208</v>
      </c>
    </row>
    <row r="15" spans="1:17" ht="45">
      <c r="A15" s="31" t="s">
        <v>91</v>
      </c>
      <c r="B15" s="32">
        <v>600</v>
      </c>
      <c r="C15" s="32">
        <v>60016</v>
      </c>
      <c r="D15" s="27" t="s">
        <v>25</v>
      </c>
      <c r="E15" s="33">
        <v>650000</v>
      </c>
      <c r="F15" s="33">
        <v>50000</v>
      </c>
      <c r="G15" s="33">
        <v>50000</v>
      </c>
      <c r="H15" s="162">
        <v>0</v>
      </c>
      <c r="I15" s="153">
        <f t="shared" si="0"/>
        <v>0</v>
      </c>
      <c r="J15" s="33">
        <v>50000</v>
      </c>
      <c r="K15" s="33">
        <v>0</v>
      </c>
      <c r="L15" s="34" t="s">
        <v>26</v>
      </c>
      <c r="M15" s="33"/>
      <c r="N15" s="33">
        <v>50000</v>
      </c>
      <c r="O15" s="33">
        <v>500000</v>
      </c>
      <c r="P15" s="33"/>
      <c r="Q15" s="32" t="s">
        <v>208</v>
      </c>
    </row>
    <row r="16" spans="1:17" ht="45">
      <c r="A16" s="31" t="s">
        <v>93</v>
      </c>
      <c r="B16" s="32">
        <v>750</v>
      </c>
      <c r="C16" s="32">
        <v>75023</v>
      </c>
      <c r="D16" s="27" t="s">
        <v>27</v>
      </c>
      <c r="E16" s="33">
        <v>101810</v>
      </c>
      <c r="F16" s="33">
        <v>6000</v>
      </c>
      <c r="G16" s="33">
        <v>29195</v>
      </c>
      <c r="H16" s="162">
        <v>3416</v>
      </c>
      <c r="I16" s="153">
        <f t="shared" si="0"/>
        <v>11.7</v>
      </c>
      <c r="J16" s="33">
        <v>10000</v>
      </c>
      <c r="K16" s="33"/>
      <c r="L16" s="34"/>
      <c r="M16" s="33">
        <v>19195</v>
      </c>
      <c r="N16" s="33">
        <v>40504</v>
      </c>
      <c r="O16" s="33">
        <v>26111</v>
      </c>
      <c r="P16" s="33"/>
      <c r="Q16" s="32" t="s">
        <v>208</v>
      </c>
    </row>
    <row r="17" spans="1:17" ht="45" customHeight="1">
      <c r="A17" s="31" t="s">
        <v>99</v>
      </c>
      <c r="B17" s="32">
        <v>801</v>
      </c>
      <c r="C17" s="32">
        <v>80101</v>
      </c>
      <c r="D17" s="27" t="s">
        <v>390</v>
      </c>
      <c r="E17" s="33">
        <v>625300</v>
      </c>
      <c r="F17" s="33">
        <v>20200</v>
      </c>
      <c r="G17" s="33">
        <v>605100</v>
      </c>
      <c r="H17" s="162">
        <v>603435</v>
      </c>
      <c r="I17" s="153">
        <f>ROUND((H17/G17)*100,2)</f>
        <v>99.72</v>
      </c>
      <c r="J17" s="33">
        <v>23459</v>
      </c>
      <c r="K17" s="33">
        <v>300000</v>
      </c>
      <c r="L17" s="34" t="s">
        <v>126</v>
      </c>
      <c r="M17" s="33">
        <v>281641</v>
      </c>
      <c r="N17" s="33">
        <v>0</v>
      </c>
      <c r="O17" s="33"/>
      <c r="P17" s="33"/>
      <c r="Q17" s="32" t="s">
        <v>208</v>
      </c>
    </row>
    <row r="18" spans="1:17" ht="78.75" customHeight="1">
      <c r="A18" s="31" t="s">
        <v>113</v>
      </c>
      <c r="B18" s="32">
        <v>801</v>
      </c>
      <c r="C18" s="32">
        <v>80101</v>
      </c>
      <c r="D18" s="27" t="s">
        <v>28</v>
      </c>
      <c r="E18" s="33">
        <v>800000</v>
      </c>
      <c r="F18" s="33">
        <v>0</v>
      </c>
      <c r="G18" s="33">
        <v>20000</v>
      </c>
      <c r="H18" s="162">
        <v>0</v>
      </c>
      <c r="I18" s="153">
        <f>ROUND((H18/G18)*100,2)</f>
        <v>0</v>
      </c>
      <c r="J18" s="33">
        <v>20000</v>
      </c>
      <c r="K18" s="33">
        <v>0</v>
      </c>
      <c r="L18" s="34" t="s">
        <v>126</v>
      </c>
      <c r="M18" s="33">
        <v>0</v>
      </c>
      <c r="N18" s="33">
        <v>500000</v>
      </c>
      <c r="O18" s="33">
        <v>280000</v>
      </c>
      <c r="P18" s="33"/>
      <c r="Q18" s="32" t="s">
        <v>208</v>
      </c>
    </row>
    <row r="19" spans="1:17" ht="81.75" customHeight="1">
      <c r="A19" s="31" t="s">
        <v>140</v>
      </c>
      <c r="B19" s="32">
        <v>801</v>
      </c>
      <c r="C19" s="32">
        <v>80101</v>
      </c>
      <c r="D19" s="27" t="s">
        <v>29</v>
      </c>
      <c r="E19" s="33">
        <v>700000</v>
      </c>
      <c r="F19" s="33">
        <v>0</v>
      </c>
      <c r="G19" s="33">
        <v>325000</v>
      </c>
      <c r="H19" s="162">
        <v>18300</v>
      </c>
      <c r="I19" s="153">
        <f t="shared" si="0"/>
        <v>5.63</v>
      </c>
      <c r="J19" s="33"/>
      <c r="K19" s="33">
        <v>175000</v>
      </c>
      <c r="L19" s="34" t="s">
        <v>126</v>
      </c>
      <c r="M19" s="33">
        <v>150000</v>
      </c>
      <c r="N19" s="33">
        <v>375000</v>
      </c>
      <c r="O19" s="33"/>
      <c r="P19" s="33"/>
      <c r="Q19" s="32" t="s">
        <v>208</v>
      </c>
    </row>
    <row r="20" spans="1:17" ht="123.75" customHeight="1">
      <c r="A20" s="31" t="s">
        <v>402</v>
      </c>
      <c r="B20" s="32">
        <v>921</v>
      </c>
      <c r="C20" s="32">
        <v>92105</v>
      </c>
      <c r="D20" s="27" t="s">
        <v>384</v>
      </c>
      <c r="E20" s="33">
        <v>1814450</v>
      </c>
      <c r="F20" s="33">
        <v>88450</v>
      </c>
      <c r="G20" s="33">
        <v>1726000</v>
      </c>
      <c r="H20" s="162">
        <v>357432.07</v>
      </c>
      <c r="I20" s="153">
        <v>0</v>
      </c>
      <c r="J20" s="33">
        <v>20164</v>
      </c>
      <c r="K20" s="33">
        <v>617166</v>
      </c>
      <c r="L20" s="34" t="s">
        <v>126</v>
      </c>
      <c r="M20" s="33">
        <v>1088670</v>
      </c>
      <c r="N20" s="33">
        <v>0</v>
      </c>
      <c r="O20" s="33"/>
      <c r="P20" s="33"/>
      <c r="Q20" s="32" t="s">
        <v>208</v>
      </c>
    </row>
    <row r="21" spans="1:17" ht="81.75" customHeight="1">
      <c r="A21" s="31" t="s">
        <v>403</v>
      </c>
      <c r="B21" s="32">
        <v>921</v>
      </c>
      <c r="C21" s="32">
        <v>92105</v>
      </c>
      <c r="D21" s="27" t="s">
        <v>405</v>
      </c>
      <c r="E21" s="33">
        <v>873050</v>
      </c>
      <c r="F21" s="33">
        <v>3050</v>
      </c>
      <c r="G21" s="33">
        <v>70000</v>
      </c>
      <c r="H21" s="162">
        <v>0</v>
      </c>
      <c r="I21" s="153">
        <f t="shared" si="0"/>
        <v>0</v>
      </c>
      <c r="J21" s="33">
        <v>26170</v>
      </c>
      <c r="K21" s="33">
        <v>0</v>
      </c>
      <c r="L21" s="34" t="s">
        <v>126</v>
      </c>
      <c r="M21" s="33">
        <v>43830</v>
      </c>
      <c r="N21" s="33">
        <v>800000</v>
      </c>
      <c r="O21" s="33"/>
      <c r="P21" s="33"/>
      <c r="Q21" s="32" t="s">
        <v>208</v>
      </c>
    </row>
    <row r="22" spans="1:17" ht="87" customHeight="1">
      <c r="A22" s="31" t="s">
        <v>404</v>
      </c>
      <c r="B22" s="32">
        <v>926</v>
      </c>
      <c r="C22" s="32">
        <v>92695</v>
      </c>
      <c r="D22" s="27" t="s">
        <v>30</v>
      </c>
      <c r="E22" s="33">
        <v>2130000</v>
      </c>
      <c r="F22" s="33">
        <v>30000</v>
      </c>
      <c r="G22" s="33">
        <v>2100000</v>
      </c>
      <c r="H22" s="162">
        <v>6100</v>
      </c>
      <c r="I22" s="153">
        <f t="shared" si="0"/>
        <v>0.29</v>
      </c>
      <c r="J22" s="33">
        <v>0</v>
      </c>
      <c r="K22" s="33">
        <v>1029380</v>
      </c>
      <c r="L22" s="34" t="s">
        <v>126</v>
      </c>
      <c r="M22" s="33">
        <v>1070620</v>
      </c>
      <c r="N22" s="33">
        <v>0</v>
      </c>
      <c r="O22" s="33">
        <v>0</v>
      </c>
      <c r="P22" s="33"/>
      <c r="Q22" s="32" t="s">
        <v>208</v>
      </c>
    </row>
    <row r="23" spans="1:17" ht="16.5" customHeight="1">
      <c r="A23" s="755" t="s">
        <v>135</v>
      </c>
      <c r="B23" s="755"/>
      <c r="C23" s="755"/>
      <c r="D23" s="755"/>
      <c r="E23" s="33">
        <f>SUM(E10,E11,E12,E13,E14,E15,E16,E17,E18,E19,E20,E21,E22)</f>
        <v>17227610</v>
      </c>
      <c r="F23" s="33">
        <f>SUM(F10:F22)</f>
        <v>848121</v>
      </c>
      <c r="G23" s="33">
        <f>SUM(G10:G22)</f>
        <v>8667874</v>
      </c>
      <c r="H23" s="162">
        <f>SUM(H10:H22)</f>
        <v>1781340.51</v>
      </c>
      <c r="I23" s="153">
        <f>ROUND((H23/G23)*100,2)</f>
        <v>20.55</v>
      </c>
      <c r="J23" s="33">
        <f>SUM(J10:J22)</f>
        <v>209793</v>
      </c>
      <c r="K23" s="33">
        <f>SUM(K10:K22)</f>
        <v>3759918</v>
      </c>
      <c r="L23" s="33"/>
      <c r="M23" s="33">
        <f>SUM(M10:M22)</f>
        <v>4698163</v>
      </c>
      <c r="N23" s="33">
        <f>SUM(N10:N22)</f>
        <v>2635504</v>
      </c>
      <c r="O23" s="33">
        <f>SUM(O10:O22)</f>
        <v>5076111</v>
      </c>
      <c r="P23" s="33">
        <f>SUM(P10:P22)</f>
        <v>0</v>
      </c>
      <c r="Q23" s="294" t="s">
        <v>112</v>
      </c>
    </row>
  </sheetData>
  <sheetProtection/>
  <mergeCells count="21">
    <mergeCell ref="F4:F8"/>
    <mergeCell ref="G5:G8"/>
    <mergeCell ref="N5:N8"/>
    <mergeCell ref="E4:E8"/>
    <mergeCell ref="I5:I8"/>
    <mergeCell ref="A23:D23"/>
    <mergeCell ref="J5:M5"/>
    <mergeCell ref="J6:J8"/>
    <mergeCell ref="K6:K8"/>
    <mergeCell ref="L6:L8"/>
    <mergeCell ref="M6:M8"/>
    <mergeCell ref="O5:O8"/>
    <mergeCell ref="G4:P4"/>
    <mergeCell ref="P5:P8"/>
    <mergeCell ref="H5:H8"/>
    <mergeCell ref="A2:Q2"/>
    <mergeCell ref="A4:A8"/>
    <mergeCell ref="B4:B8"/>
    <mergeCell ref="C4:C8"/>
    <mergeCell ref="D4:D8"/>
    <mergeCell ref="Q4:Q8"/>
  </mergeCells>
  <printOptions horizontalCentered="1"/>
  <pageMargins left="0" right="0" top="0.7874015748031497" bottom="0.5905511811023623" header="0.5118110236220472" footer="0.5118110236220472"/>
  <pageSetup horizontalDpi="600" verticalDpi="600" orientation="landscape" paperSize="9" scale="65" r:id="rId1"/>
  <headerFooter alignWithMargins="0">
    <oddHeader>&amp;R&amp;9
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D5" sqref="D5:D7"/>
    </sheetView>
  </sheetViews>
  <sheetFormatPr defaultColWidth="9.00390625" defaultRowHeight="12.75"/>
  <cols>
    <col min="1" max="1" width="4.75390625" style="1" bestFit="1" customWidth="1"/>
    <col min="2" max="2" width="39.125" style="1" customWidth="1"/>
    <col min="3" max="3" width="12.125" style="1" customWidth="1"/>
    <col min="4" max="4" width="11.875" style="156" customWidth="1"/>
    <col min="5" max="5" width="11.625" style="156" customWidth="1"/>
    <col min="6" max="6" width="9.75390625" style="1" customWidth="1"/>
    <col min="7" max="16384" width="9.125" style="1" customWidth="1"/>
  </cols>
  <sheetData>
    <row r="1" ht="12.75">
      <c r="E1" s="171" t="s">
        <v>298</v>
      </c>
    </row>
    <row r="2" spans="1:4" ht="15" customHeight="1">
      <c r="A2" s="762" t="s">
        <v>1</v>
      </c>
      <c r="B2" s="762"/>
      <c r="C2" s="762"/>
      <c r="D2" s="762"/>
    </row>
    <row r="3" ht="6.75" customHeight="1">
      <c r="A3" s="7"/>
    </row>
    <row r="4" spans="4:6" ht="12.75">
      <c r="D4" s="199"/>
      <c r="E4" s="199"/>
      <c r="F4" s="4" t="s">
        <v>108</v>
      </c>
    </row>
    <row r="5" spans="1:6" ht="15" customHeight="1">
      <c r="A5" s="763" t="s">
        <v>121</v>
      </c>
      <c r="B5" s="763" t="s">
        <v>82</v>
      </c>
      <c r="C5" s="760" t="s">
        <v>123</v>
      </c>
      <c r="D5" s="759" t="s">
        <v>444</v>
      </c>
      <c r="E5" s="759" t="s">
        <v>265</v>
      </c>
      <c r="F5" s="760" t="s">
        <v>264</v>
      </c>
    </row>
    <row r="6" spans="1:6" ht="15" customHeight="1">
      <c r="A6" s="763"/>
      <c r="B6" s="763"/>
      <c r="C6" s="763"/>
      <c r="D6" s="759"/>
      <c r="E6" s="759"/>
      <c r="F6" s="760"/>
    </row>
    <row r="7" spans="1:6" ht="15.75" customHeight="1">
      <c r="A7" s="763"/>
      <c r="B7" s="763"/>
      <c r="C7" s="763"/>
      <c r="D7" s="759"/>
      <c r="E7" s="759"/>
      <c r="F7" s="760"/>
    </row>
    <row r="8" spans="1:6" s="16" customFormat="1" ht="6.75" customHeight="1">
      <c r="A8" s="15">
        <v>1</v>
      </c>
      <c r="B8" s="15">
        <v>2</v>
      </c>
      <c r="C8" s="15">
        <v>3</v>
      </c>
      <c r="D8" s="210">
        <v>4</v>
      </c>
      <c r="E8" s="210">
        <v>5</v>
      </c>
      <c r="F8" s="15">
        <v>6</v>
      </c>
    </row>
    <row r="9" spans="1:6" ht="18.75" customHeight="1">
      <c r="A9" s="761" t="s">
        <v>94</v>
      </c>
      <c r="B9" s="761"/>
      <c r="C9" s="11"/>
      <c r="D9" s="200">
        <v>7562226.96</v>
      </c>
      <c r="E9" s="200">
        <v>1793655.62</v>
      </c>
      <c r="F9" s="168">
        <f>ROUND((E9/D9)*100,2)</f>
        <v>23.72</v>
      </c>
    </row>
    <row r="10" spans="1:6" ht="18.75" customHeight="1">
      <c r="A10" s="11" t="s">
        <v>84</v>
      </c>
      <c r="B10" s="12" t="s">
        <v>89</v>
      </c>
      <c r="C10" s="11" t="s">
        <v>95</v>
      </c>
      <c r="D10" s="200">
        <v>6379267</v>
      </c>
      <c r="E10" s="200">
        <v>346716</v>
      </c>
      <c r="F10" s="168">
        <f>ROUND((E10/D10)*100,2)</f>
        <v>5.44</v>
      </c>
    </row>
    <row r="11" spans="1:6" ht="18.75" customHeight="1">
      <c r="A11" s="11" t="s">
        <v>85</v>
      </c>
      <c r="B11" s="12" t="s">
        <v>90</v>
      </c>
      <c r="C11" s="11" t="s">
        <v>95</v>
      </c>
      <c r="D11" s="200"/>
      <c r="E11" s="200"/>
      <c r="F11" s="21"/>
    </row>
    <row r="12" spans="1:6" ht="51">
      <c r="A12" s="11" t="s">
        <v>86</v>
      </c>
      <c r="B12" s="36" t="s">
        <v>132</v>
      </c>
      <c r="C12" s="11" t="s">
        <v>114</v>
      </c>
      <c r="D12" s="200"/>
      <c r="E12" s="200"/>
      <c r="F12" s="21"/>
    </row>
    <row r="13" spans="1:6" ht="18.75" customHeight="1">
      <c r="A13" s="11" t="s">
        <v>78</v>
      </c>
      <c r="B13" s="12" t="s">
        <v>97</v>
      </c>
      <c r="C13" s="11" t="s">
        <v>115</v>
      </c>
      <c r="D13" s="200"/>
      <c r="E13" s="200"/>
      <c r="F13" s="21"/>
    </row>
    <row r="14" spans="1:6" ht="18.75" customHeight="1">
      <c r="A14" s="11" t="s">
        <v>88</v>
      </c>
      <c r="B14" s="12" t="s">
        <v>133</v>
      </c>
      <c r="C14" s="11" t="s">
        <v>46</v>
      </c>
      <c r="D14" s="200" t="s">
        <v>209</v>
      </c>
      <c r="E14" s="200" t="s">
        <v>209</v>
      </c>
      <c r="F14" s="21" t="s">
        <v>209</v>
      </c>
    </row>
    <row r="15" spans="1:6" ht="18.75" customHeight="1">
      <c r="A15" s="11" t="s">
        <v>91</v>
      </c>
      <c r="B15" s="12" t="s">
        <v>92</v>
      </c>
      <c r="C15" s="11" t="s">
        <v>96</v>
      </c>
      <c r="D15" s="200"/>
      <c r="E15" s="200"/>
      <c r="F15" s="168"/>
    </row>
    <row r="16" spans="1:6" ht="18.75" customHeight="1">
      <c r="A16" s="11" t="s">
        <v>93</v>
      </c>
      <c r="B16" s="12" t="s">
        <v>47</v>
      </c>
      <c r="C16" s="11" t="s">
        <v>124</v>
      </c>
      <c r="D16" s="200"/>
      <c r="E16" s="200"/>
      <c r="F16" s="21"/>
    </row>
    <row r="17" spans="1:6" ht="18.75" customHeight="1">
      <c r="A17" s="11" t="s">
        <v>99</v>
      </c>
      <c r="B17" s="12" t="s">
        <v>141</v>
      </c>
      <c r="C17" s="11" t="s">
        <v>98</v>
      </c>
      <c r="D17" s="200">
        <v>1182959.96</v>
      </c>
      <c r="E17" s="200">
        <v>1446939.62</v>
      </c>
      <c r="F17" s="168">
        <f>ROUND((E17/D17)*100,2)</f>
        <v>122.32</v>
      </c>
    </row>
    <row r="18" spans="1:6" ht="18.75" customHeight="1">
      <c r="A18" s="11" t="s">
        <v>113</v>
      </c>
      <c r="B18" s="12" t="s">
        <v>139</v>
      </c>
      <c r="C18" s="11" t="s">
        <v>103</v>
      </c>
      <c r="D18" s="200"/>
      <c r="E18" s="200"/>
      <c r="F18" s="21"/>
    </row>
    <row r="19" spans="1:6" ht="18.75" customHeight="1">
      <c r="A19" s="761" t="s">
        <v>134</v>
      </c>
      <c r="B19" s="761"/>
      <c r="C19" s="11"/>
      <c r="D19" s="200">
        <v>650000</v>
      </c>
      <c r="E19" s="200">
        <f>SUM(E20:E26)</f>
        <v>825000</v>
      </c>
      <c r="F19" s="168">
        <f>ROUND((E19/D19)*100,2)</f>
        <v>126.92</v>
      </c>
    </row>
    <row r="20" spans="1:6" ht="18.75" customHeight="1">
      <c r="A20" s="11" t="s">
        <v>84</v>
      </c>
      <c r="B20" s="12" t="s">
        <v>116</v>
      </c>
      <c r="C20" s="11" t="s">
        <v>101</v>
      </c>
      <c r="D20" s="200">
        <v>650000</v>
      </c>
      <c r="E20" s="200">
        <v>325000</v>
      </c>
      <c r="F20" s="168">
        <f>ROUND((E20/D20)*100,2)</f>
        <v>50</v>
      </c>
    </row>
    <row r="21" spans="1:6" ht="18.75" customHeight="1">
      <c r="A21" s="11" t="s">
        <v>85</v>
      </c>
      <c r="B21" s="12" t="s">
        <v>100</v>
      </c>
      <c r="C21" s="11" t="s">
        <v>101</v>
      </c>
      <c r="D21" s="200"/>
      <c r="E21" s="200"/>
      <c r="F21" s="21"/>
    </row>
    <row r="22" spans="1:6" ht="51">
      <c r="A22" s="11" t="s">
        <v>86</v>
      </c>
      <c r="B22" s="36" t="s">
        <v>119</v>
      </c>
      <c r="C22" s="11" t="s">
        <v>120</v>
      </c>
      <c r="D22" s="200"/>
      <c r="E22" s="200"/>
      <c r="F22" s="21"/>
    </row>
    <row r="23" spans="1:6" ht="18.75" customHeight="1">
      <c r="A23" s="11" t="s">
        <v>78</v>
      </c>
      <c r="B23" s="12" t="s">
        <v>117</v>
      </c>
      <c r="C23" s="11" t="s">
        <v>111</v>
      </c>
      <c r="D23" s="200"/>
      <c r="E23" s="200"/>
      <c r="F23" s="21"/>
    </row>
    <row r="24" spans="1:6" ht="18.75" customHeight="1">
      <c r="A24" s="11" t="s">
        <v>88</v>
      </c>
      <c r="B24" s="12" t="s">
        <v>118</v>
      </c>
      <c r="C24" s="11" t="s">
        <v>103</v>
      </c>
      <c r="D24" s="200"/>
      <c r="E24" s="200">
        <v>500000</v>
      </c>
      <c r="F24" s="21">
        <v>0</v>
      </c>
    </row>
    <row r="25" spans="1:6" ht="18.75" customHeight="1">
      <c r="A25" s="11" t="s">
        <v>91</v>
      </c>
      <c r="B25" s="12" t="s">
        <v>48</v>
      </c>
      <c r="C25" s="11" t="s">
        <v>104</v>
      </c>
      <c r="D25" s="200"/>
      <c r="E25" s="200"/>
      <c r="F25" s="21"/>
    </row>
    <row r="26" spans="1:6" ht="34.5" customHeight="1">
      <c r="A26" s="11" t="s">
        <v>99</v>
      </c>
      <c r="B26" s="36" t="s">
        <v>49</v>
      </c>
      <c r="C26" s="11" t="s">
        <v>102</v>
      </c>
      <c r="D26" s="200"/>
      <c r="E26" s="200"/>
      <c r="F26" s="168"/>
    </row>
  </sheetData>
  <sheetProtection/>
  <mergeCells count="9">
    <mergeCell ref="E5:E7"/>
    <mergeCell ref="F5:F7"/>
    <mergeCell ref="A9:B9"/>
    <mergeCell ref="A19:B19"/>
    <mergeCell ref="A2:D2"/>
    <mergeCell ref="A5:A7"/>
    <mergeCell ref="C5:C7"/>
    <mergeCell ref="B5:B7"/>
    <mergeCell ref="D5:D7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
</oddHead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C1">
      <selection activeCell="H8" sqref="H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31.875" style="1" customWidth="1"/>
    <col min="5" max="5" width="14.875" style="1" customWidth="1"/>
    <col min="6" max="6" width="11.375" style="1" customWidth="1"/>
    <col min="7" max="16384" width="9.125" style="1" customWidth="1"/>
  </cols>
  <sheetData>
    <row r="1" ht="12.75">
      <c r="F1" s="170"/>
    </row>
    <row r="2" spans="1:7" ht="19.5" customHeight="1">
      <c r="A2" s="525" t="s">
        <v>441</v>
      </c>
      <c r="B2" s="525"/>
      <c r="C2" s="525"/>
      <c r="D2" s="525"/>
      <c r="E2" s="525"/>
      <c r="F2" s="764"/>
      <c r="G2" s="764"/>
    </row>
    <row r="3" spans="4:5" ht="19.5" customHeight="1">
      <c r="D3" s="2"/>
      <c r="E3" s="2"/>
    </row>
    <row r="4" spans="5:7" ht="19.5" customHeight="1">
      <c r="E4" s="5"/>
      <c r="G4" s="5" t="s">
        <v>108</v>
      </c>
    </row>
    <row r="5" spans="1:7" s="146" customFormat="1" ht="24" customHeight="1">
      <c r="A5" s="145" t="s">
        <v>121</v>
      </c>
      <c r="B5" s="145" t="s">
        <v>79</v>
      </c>
      <c r="C5" s="145" t="s">
        <v>80</v>
      </c>
      <c r="D5" s="145" t="s">
        <v>110</v>
      </c>
      <c r="E5" s="145" t="s">
        <v>279</v>
      </c>
      <c r="F5" s="150" t="s">
        <v>280</v>
      </c>
      <c r="G5" s="147" t="s">
        <v>264</v>
      </c>
    </row>
    <row r="6" spans="1:7" ht="11.2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167">
        <v>6</v>
      </c>
      <c r="G6" s="167">
        <v>7</v>
      </c>
    </row>
    <row r="7" spans="1:7" ht="44.25" customHeight="1">
      <c r="A7" s="11" t="s">
        <v>84</v>
      </c>
      <c r="B7" s="12">
        <v>921</v>
      </c>
      <c r="C7" s="12">
        <v>92116</v>
      </c>
      <c r="D7" s="36" t="s">
        <v>391</v>
      </c>
      <c r="E7" s="21">
        <v>60000</v>
      </c>
      <c r="F7" s="304">
        <v>30000</v>
      </c>
      <c r="G7" s="168">
        <f>ROUND((F7/E7)*100,2)</f>
        <v>50</v>
      </c>
    </row>
    <row r="8" spans="1:7" ht="51" customHeight="1">
      <c r="A8" s="11" t="s">
        <v>85</v>
      </c>
      <c r="B8" s="12">
        <v>754</v>
      </c>
      <c r="C8" s="12">
        <v>75412</v>
      </c>
      <c r="D8" s="36" t="s">
        <v>370</v>
      </c>
      <c r="E8" s="21">
        <v>90000</v>
      </c>
      <c r="F8" s="304">
        <v>45000</v>
      </c>
      <c r="G8" s="168">
        <f>ROUND((F8/E8)*100,2)</f>
        <v>50</v>
      </c>
    </row>
    <row r="9" spans="1:7" ht="30" customHeight="1" hidden="1">
      <c r="A9" s="12"/>
      <c r="B9" s="12"/>
      <c r="C9" s="12"/>
      <c r="D9" s="36"/>
      <c r="E9" s="21"/>
      <c r="F9" s="296"/>
      <c r="G9" s="152"/>
    </row>
    <row r="10" spans="1:7" ht="30" customHeight="1" hidden="1">
      <c r="A10" s="12"/>
      <c r="B10" s="12"/>
      <c r="C10" s="12"/>
      <c r="D10" s="36"/>
      <c r="E10" s="21"/>
      <c r="F10" s="296"/>
      <c r="G10" s="152"/>
    </row>
    <row r="11" spans="1:7" ht="30" customHeight="1" hidden="1">
      <c r="A11" s="12"/>
      <c r="B11" s="12"/>
      <c r="C11" s="12"/>
      <c r="D11" s="166"/>
      <c r="E11" s="21"/>
      <c r="F11" s="296"/>
      <c r="G11" s="152"/>
    </row>
    <row r="12" spans="1:7" ht="38.25" customHeight="1" hidden="1">
      <c r="A12" s="12"/>
      <c r="B12" s="12"/>
      <c r="C12" s="12"/>
      <c r="D12" s="36"/>
      <c r="E12" s="21"/>
      <c r="F12" s="296"/>
      <c r="G12" s="152"/>
    </row>
    <row r="13" spans="1:7" s="35" customFormat="1" ht="30" customHeight="1">
      <c r="A13" s="761" t="s">
        <v>438</v>
      </c>
      <c r="B13" s="761"/>
      <c r="C13" s="761"/>
      <c r="D13" s="761"/>
      <c r="E13" s="23">
        <f>SUM(E7,E8)</f>
        <v>150000</v>
      </c>
      <c r="F13" s="23">
        <f>SUM(F7:F12)</f>
        <v>75000</v>
      </c>
      <c r="G13" s="154">
        <f>ROUND((F13/E13)*100,2)</f>
        <v>50</v>
      </c>
    </row>
  </sheetData>
  <sheetProtection/>
  <mergeCells count="2">
    <mergeCell ref="A13:D13"/>
    <mergeCell ref="A2:G2"/>
  </mergeCells>
  <printOptions horizontalCentered="1"/>
  <pageMargins left="0.787401574803149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9</oddHead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9">
      <selection activeCell="K21" sqref="K21"/>
    </sheetView>
  </sheetViews>
  <sheetFormatPr defaultColWidth="9.00390625" defaultRowHeight="12.75"/>
  <cols>
    <col min="1" max="1" width="3.00390625" style="0" customWidth="1"/>
    <col min="2" max="2" width="6.125" style="0" customWidth="1"/>
    <col min="3" max="3" width="8.625" style="0" customWidth="1"/>
    <col min="4" max="4" width="39.875" style="0" customWidth="1"/>
    <col min="5" max="5" width="15.125" style="0" customWidth="1"/>
    <col min="6" max="6" width="12.125" style="206" customWidth="1"/>
    <col min="7" max="7" width="11.625" style="206" customWidth="1"/>
    <col min="8" max="8" width="6.00390625" style="0" customWidth="1"/>
  </cols>
  <sheetData>
    <row r="1" ht="12.75">
      <c r="G1" s="207" t="s">
        <v>291</v>
      </c>
    </row>
    <row r="2" spans="1:8" ht="38.25" customHeight="1">
      <c r="A2" s="497" t="s">
        <v>2</v>
      </c>
      <c r="B2" s="497"/>
      <c r="C2" s="497"/>
      <c r="D2" s="497"/>
      <c r="E2" s="497"/>
      <c r="F2" s="497"/>
      <c r="G2" s="765"/>
      <c r="H2" s="765"/>
    </row>
    <row r="3" spans="4:6" ht="19.5" customHeight="1">
      <c r="D3" s="1"/>
      <c r="E3" s="1"/>
      <c r="F3" s="155" t="s">
        <v>108</v>
      </c>
    </row>
    <row r="4" spans="1:8" s="149" customFormat="1" ht="42.75" customHeight="1">
      <c r="A4" s="145" t="s">
        <v>121</v>
      </c>
      <c r="B4" s="145" t="s">
        <v>79</v>
      </c>
      <c r="C4" s="145" t="s">
        <v>80</v>
      </c>
      <c r="D4" s="145" t="s">
        <v>109</v>
      </c>
      <c r="E4" s="150" t="s">
        <v>368</v>
      </c>
      <c r="F4" s="208" t="s">
        <v>50</v>
      </c>
      <c r="G4" s="209" t="s">
        <v>278</v>
      </c>
      <c r="H4" s="147" t="s">
        <v>264</v>
      </c>
    </row>
    <row r="5" spans="1:8" s="17" customFormat="1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261">
        <v>6</v>
      </c>
      <c r="G5" s="262">
        <v>7</v>
      </c>
      <c r="H5" s="151">
        <v>8</v>
      </c>
    </row>
    <row r="6" spans="1:8" s="19" customFormat="1" ht="15.75" customHeight="1">
      <c r="A6" s="766" t="s">
        <v>446</v>
      </c>
      <c r="B6" s="767"/>
      <c r="C6" s="767"/>
      <c r="D6" s="767"/>
      <c r="E6" s="767"/>
      <c r="F6" s="306">
        <f>SUM(F7:F11)</f>
        <v>1435800</v>
      </c>
      <c r="G6" s="306">
        <f>SUM(G7:G11)</f>
        <v>177457.86</v>
      </c>
      <c r="H6" s="153">
        <f aca="true" t="shared" si="0" ref="H6:H19">ROUND((G6/F6)*100,2)</f>
        <v>12.36</v>
      </c>
    </row>
    <row r="7" spans="1:8" s="1" customFormat="1" ht="88.5" customHeight="1">
      <c r="A7" s="12" t="s">
        <v>84</v>
      </c>
      <c r="B7" s="12">
        <v>600</v>
      </c>
      <c r="C7" s="12">
        <v>60014</v>
      </c>
      <c r="D7" s="36" t="s">
        <v>51</v>
      </c>
      <c r="E7" s="263" t="s">
        <v>369</v>
      </c>
      <c r="F7" s="317">
        <v>1190000</v>
      </c>
      <c r="G7" s="200">
        <v>169577.86</v>
      </c>
      <c r="H7" s="153">
        <f t="shared" si="0"/>
        <v>14.25</v>
      </c>
    </row>
    <row r="8" spans="1:8" s="1" customFormat="1" ht="88.5" customHeight="1">
      <c r="A8" s="12" t="s">
        <v>85</v>
      </c>
      <c r="B8" s="12">
        <v>600</v>
      </c>
      <c r="C8" s="12">
        <v>60014</v>
      </c>
      <c r="D8" s="36" t="s">
        <v>52</v>
      </c>
      <c r="E8" s="263" t="s">
        <v>369</v>
      </c>
      <c r="F8" s="200">
        <v>25000</v>
      </c>
      <c r="G8" s="305">
        <v>0</v>
      </c>
      <c r="H8" s="153">
        <f t="shared" si="0"/>
        <v>0</v>
      </c>
    </row>
    <row r="9" spans="1:8" s="1" customFormat="1" ht="88.5" customHeight="1">
      <c r="A9" s="12" t="s">
        <v>86</v>
      </c>
      <c r="B9" s="12">
        <v>600</v>
      </c>
      <c r="C9" s="12">
        <v>60014</v>
      </c>
      <c r="D9" s="36" t="s">
        <v>53</v>
      </c>
      <c r="E9" s="263" t="s">
        <v>369</v>
      </c>
      <c r="F9" s="200">
        <v>200000</v>
      </c>
      <c r="G9" s="305">
        <v>0</v>
      </c>
      <c r="H9" s="153">
        <f>ROUND((G9/F9)*100,2)</f>
        <v>0</v>
      </c>
    </row>
    <row r="10" spans="1:8" s="1" customFormat="1" ht="93.75" customHeight="1">
      <c r="A10" s="12" t="s">
        <v>78</v>
      </c>
      <c r="B10" s="12">
        <v>801</v>
      </c>
      <c r="C10" s="12">
        <v>80113</v>
      </c>
      <c r="D10" s="36" t="s">
        <v>54</v>
      </c>
      <c r="E10" s="263" t="s">
        <v>369</v>
      </c>
      <c r="F10" s="200">
        <v>15800</v>
      </c>
      <c r="G10" s="305">
        <v>7880</v>
      </c>
      <c r="H10" s="153">
        <f t="shared" si="0"/>
        <v>49.87</v>
      </c>
    </row>
    <row r="11" spans="1:8" s="1" customFormat="1" ht="80.25" customHeight="1">
      <c r="A11" s="12" t="s">
        <v>88</v>
      </c>
      <c r="B11" s="12">
        <v>851</v>
      </c>
      <c r="C11" s="12">
        <v>85121</v>
      </c>
      <c r="D11" s="36" t="s">
        <v>55</v>
      </c>
      <c r="E11" s="263" t="s">
        <v>56</v>
      </c>
      <c r="F11" s="148">
        <v>5000</v>
      </c>
      <c r="G11" s="305">
        <v>0</v>
      </c>
      <c r="H11" s="153">
        <f t="shared" si="0"/>
        <v>0</v>
      </c>
    </row>
    <row r="12" spans="1:8" s="445" customFormat="1" ht="23.25" customHeight="1">
      <c r="A12" s="766" t="s">
        <v>447</v>
      </c>
      <c r="B12" s="767"/>
      <c r="C12" s="767"/>
      <c r="D12" s="767"/>
      <c r="E12" s="767"/>
      <c r="F12" s="306">
        <f>SUM(F13:F21)</f>
        <v>65000</v>
      </c>
      <c r="G12" s="306">
        <f>SUM(G13:G21)</f>
        <v>33250</v>
      </c>
      <c r="H12" s="153">
        <f t="shared" si="0"/>
        <v>51.15</v>
      </c>
    </row>
    <row r="13" spans="1:8" s="1" customFormat="1" ht="62.25" customHeight="1">
      <c r="A13" s="12" t="s">
        <v>84</v>
      </c>
      <c r="B13" s="12">
        <v>921</v>
      </c>
      <c r="C13" s="12">
        <v>92105</v>
      </c>
      <c r="D13" s="36" t="s">
        <v>57</v>
      </c>
      <c r="E13" s="263" t="s">
        <v>58</v>
      </c>
      <c r="F13" s="200">
        <v>9500</v>
      </c>
      <c r="G13" s="305">
        <v>0</v>
      </c>
      <c r="H13" s="153">
        <f t="shared" si="0"/>
        <v>0</v>
      </c>
    </row>
    <row r="14" spans="1:8" s="1" customFormat="1" ht="68.25" customHeight="1">
      <c r="A14" s="12" t="s">
        <v>85</v>
      </c>
      <c r="B14" s="12">
        <v>921</v>
      </c>
      <c r="C14" s="12">
        <v>92105</v>
      </c>
      <c r="D14" s="36" t="s">
        <v>59</v>
      </c>
      <c r="E14" s="263" t="s">
        <v>60</v>
      </c>
      <c r="F14" s="148">
        <v>15000</v>
      </c>
      <c r="G14" s="305">
        <v>0</v>
      </c>
      <c r="H14" s="153">
        <f t="shared" si="0"/>
        <v>0</v>
      </c>
    </row>
    <row r="15" spans="1:8" ht="65.25" customHeight="1">
      <c r="A15" s="12" t="s">
        <v>86</v>
      </c>
      <c r="B15" s="12">
        <v>921</v>
      </c>
      <c r="C15" s="12">
        <v>92105</v>
      </c>
      <c r="D15" s="36" t="s">
        <v>57</v>
      </c>
      <c r="E15" s="263" t="s">
        <v>61</v>
      </c>
      <c r="F15" s="148">
        <v>3000</v>
      </c>
      <c r="G15" s="306">
        <v>3000</v>
      </c>
      <c r="H15" s="153">
        <f>ROUND((G15/F15)*100,2)</f>
        <v>100</v>
      </c>
    </row>
    <row r="16" spans="1:8" s="1" customFormat="1" ht="65.25" customHeight="1">
      <c r="A16" s="12" t="s">
        <v>78</v>
      </c>
      <c r="B16" s="12">
        <v>921</v>
      </c>
      <c r="C16" s="12">
        <v>92105</v>
      </c>
      <c r="D16" s="36" t="s">
        <v>57</v>
      </c>
      <c r="E16" s="263" t="s">
        <v>373</v>
      </c>
      <c r="F16" s="148">
        <v>9500</v>
      </c>
      <c r="G16" s="305">
        <v>9500</v>
      </c>
      <c r="H16" s="153">
        <f t="shared" si="0"/>
        <v>100</v>
      </c>
    </row>
    <row r="17" spans="1:8" s="445" customFormat="1" ht="69.75" customHeight="1">
      <c r="A17" s="12" t="s">
        <v>88</v>
      </c>
      <c r="B17" s="12">
        <v>921</v>
      </c>
      <c r="C17" s="12">
        <v>92105</v>
      </c>
      <c r="D17" s="36" t="s">
        <v>57</v>
      </c>
      <c r="E17" s="263" t="s">
        <v>62</v>
      </c>
      <c r="F17" s="148">
        <v>13000</v>
      </c>
      <c r="G17" s="306">
        <v>11750</v>
      </c>
      <c r="H17" s="153">
        <f t="shared" si="0"/>
        <v>90.38</v>
      </c>
    </row>
    <row r="18" spans="1:8" ht="107.25" customHeight="1">
      <c r="A18" s="12" t="s">
        <v>91</v>
      </c>
      <c r="B18" s="12">
        <v>926</v>
      </c>
      <c r="C18" s="12">
        <v>92605</v>
      </c>
      <c r="D18" s="36" t="s">
        <v>63</v>
      </c>
      <c r="E18" s="263" t="s">
        <v>375</v>
      </c>
      <c r="F18" s="148">
        <v>8000</v>
      </c>
      <c r="G18" s="305">
        <v>6000</v>
      </c>
      <c r="H18" s="153">
        <f t="shared" si="0"/>
        <v>75</v>
      </c>
    </row>
    <row r="19" spans="1:8" ht="108" customHeight="1">
      <c r="A19" s="12" t="s">
        <v>93</v>
      </c>
      <c r="B19" s="12">
        <v>926</v>
      </c>
      <c r="C19" s="12">
        <v>92605</v>
      </c>
      <c r="D19" s="406" t="s">
        <v>63</v>
      </c>
      <c r="E19" s="263" t="s">
        <v>374</v>
      </c>
      <c r="F19" s="148">
        <v>4000</v>
      </c>
      <c r="G19" s="305">
        <v>2000</v>
      </c>
      <c r="H19" s="153">
        <f t="shared" si="0"/>
        <v>50</v>
      </c>
    </row>
    <row r="20" spans="1:8" ht="114" customHeight="1">
      <c r="A20" s="12" t="s">
        <v>99</v>
      </c>
      <c r="B20" s="12">
        <v>926</v>
      </c>
      <c r="C20" s="12">
        <v>92605</v>
      </c>
      <c r="D20" s="406" t="s">
        <v>63</v>
      </c>
      <c r="E20" s="263" t="s">
        <v>64</v>
      </c>
      <c r="F20" s="148">
        <v>1000</v>
      </c>
      <c r="G20" s="305">
        <v>1000</v>
      </c>
      <c r="H20" s="153">
        <f>ROUND((G20/F20)*100,2)</f>
        <v>100</v>
      </c>
    </row>
    <row r="21" spans="1:8" s="438" customFormat="1" ht="99.75" customHeight="1">
      <c r="A21" s="12" t="s">
        <v>113</v>
      </c>
      <c r="B21" s="12">
        <v>926</v>
      </c>
      <c r="C21" s="36">
        <v>92605</v>
      </c>
      <c r="D21" s="406" t="s">
        <v>63</v>
      </c>
      <c r="E21" s="263" t="s">
        <v>65</v>
      </c>
      <c r="F21" s="148">
        <v>2000</v>
      </c>
      <c r="G21" s="306">
        <v>0</v>
      </c>
      <c r="H21" s="153">
        <f>ROUND((G21/F21)*100,2)</f>
        <v>0</v>
      </c>
    </row>
    <row r="23" ht="12.75">
      <c r="G23" s="207"/>
    </row>
  </sheetData>
  <sheetProtection/>
  <mergeCells count="3">
    <mergeCell ref="A2:H2"/>
    <mergeCell ref="A6:E6"/>
    <mergeCell ref="A12:E12"/>
  </mergeCells>
  <printOptions horizontalCentered="1"/>
  <pageMargins left="0.5905511811023623" right="0.1968503937007874" top="0.5905511811023623" bottom="0.5905511811023623" header="0.5118110236220472" footer="0.5118110236220472"/>
  <pageSetup horizontalDpi="600" verticalDpi="600" orientation="portrait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5.625" style="25" customWidth="1"/>
    <col min="2" max="2" width="4.875" style="25" bestFit="1" customWidth="1"/>
    <col min="3" max="3" width="6.25390625" style="25" bestFit="1" customWidth="1"/>
    <col min="4" max="4" width="18.875" style="25" customWidth="1"/>
    <col min="5" max="5" width="10.625" style="25" customWidth="1"/>
    <col min="6" max="6" width="11.875" style="30" customWidth="1"/>
    <col min="7" max="7" width="11.625" style="25" customWidth="1"/>
    <col min="8" max="8" width="11.25390625" style="163" customWidth="1"/>
    <col min="9" max="9" width="7.375" style="25" customWidth="1"/>
    <col min="10" max="10" width="8.75390625" style="25" customWidth="1"/>
    <col min="11" max="11" width="9.00390625" style="25" customWidth="1"/>
    <col min="12" max="12" width="11.00390625" style="25" customWidth="1"/>
    <col min="13" max="13" width="12.875" style="25" customWidth="1"/>
    <col min="14" max="14" width="8.875" style="25" customWidth="1"/>
    <col min="15" max="15" width="8.75390625" style="25" bestFit="1" customWidth="1"/>
    <col min="16" max="16" width="10.25390625" style="25" customWidth="1"/>
    <col min="17" max="17" width="16.75390625" style="25" customWidth="1"/>
    <col min="18" max="16384" width="9.125" style="25" customWidth="1"/>
  </cols>
  <sheetData>
    <row r="1" ht="59.25" customHeight="1">
      <c r="M1" s="169" t="s">
        <v>287</v>
      </c>
    </row>
    <row r="2" spans="1:17" ht="15.75">
      <c r="A2" s="497" t="s">
        <v>44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</row>
    <row r="3" spans="1:17" ht="42" customHeight="1">
      <c r="A3" s="24"/>
      <c r="B3" s="24"/>
      <c r="C3" s="24"/>
      <c r="D3" s="24"/>
      <c r="E3" s="24"/>
      <c r="F3" s="28"/>
      <c r="G3" s="24"/>
      <c r="H3" s="161"/>
      <c r="I3" s="24"/>
      <c r="J3" s="24"/>
      <c r="K3" s="24"/>
      <c r="L3" s="24"/>
      <c r="M3" s="24"/>
      <c r="N3" s="24"/>
      <c r="O3" s="24"/>
      <c r="P3" s="24"/>
      <c r="Q3" s="3" t="s">
        <v>108</v>
      </c>
    </row>
    <row r="4" spans="1:17" s="159" customFormat="1" ht="19.5" customHeight="1">
      <c r="A4" s="498" t="s">
        <v>121</v>
      </c>
      <c r="B4" s="498" t="s">
        <v>79</v>
      </c>
      <c r="C4" s="498" t="s">
        <v>107</v>
      </c>
      <c r="D4" s="493" t="s">
        <v>131</v>
      </c>
      <c r="E4" s="493" t="s">
        <v>122</v>
      </c>
      <c r="F4" s="494" t="s">
        <v>42</v>
      </c>
      <c r="G4" s="503" t="s">
        <v>127</v>
      </c>
      <c r="H4" s="503"/>
      <c r="I4" s="503"/>
      <c r="J4" s="503"/>
      <c r="K4" s="503"/>
      <c r="L4" s="503"/>
      <c r="M4" s="503"/>
      <c r="N4" s="503"/>
      <c r="O4" s="503"/>
      <c r="P4" s="499"/>
      <c r="Q4" s="493" t="s">
        <v>125</v>
      </c>
    </row>
    <row r="5" spans="1:17" s="159" customFormat="1" ht="19.5" customHeight="1">
      <c r="A5" s="498"/>
      <c r="B5" s="498"/>
      <c r="C5" s="498"/>
      <c r="D5" s="493"/>
      <c r="E5" s="493"/>
      <c r="F5" s="495"/>
      <c r="G5" s="499" t="s">
        <v>43</v>
      </c>
      <c r="H5" s="507" t="s">
        <v>283</v>
      </c>
      <c r="I5" s="500" t="s">
        <v>264</v>
      </c>
      <c r="J5" s="493" t="s">
        <v>87</v>
      </c>
      <c r="K5" s="493"/>
      <c r="L5" s="493"/>
      <c r="M5" s="493"/>
      <c r="N5" s="493" t="s">
        <v>372</v>
      </c>
      <c r="O5" s="493" t="s">
        <v>22</v>
      </c>
      <c r="P5" s="504" t="s">
        <v>23</v>
      </c>
      <c r="Q5" s="493"/>
    </row>
    <row r="6" spans="1:17" s="159" customFormat="1" ht="29.25" customHeight="1">
      <c r="A6" s="498"/>
      <c r="B6" s="498"/>
      <c r="C6" s="498"/>
      <c r="D6" s="493"/>
      <c r="E6" s="493"/>
      <c r="F6" s="495"/>
      <c r="G6" s="499"/>
      <c r="H6" s="508"/>
      <c r="I6" s="501"/>
      <c r="J6" s="493" t="s">
        <v>136</v>
      </c>
      <c r="K6" s="493" t="s">
        <v>129</v>
      </c>
      <c r="L6" s="493" t="s">
        <v>137</v>
      </c>
      <c r="M6" s="493" t="s">
        <v>130</v>
      </c>
      <c r="N6" s="493"/>
      <c r="O6" s="493"/>
      <c r="P6" s="505"/>
      <c r="Q6" s="493"/>
    </row>
    <row r="7" spans="1:17" s="159" customFormat="1" ht="19.5" customHeight="1">
      <c r="A7" s="498"/>
      <c r="B7" s="498"/>
      <c r="C7" s="498"/>
      <c r="D7" s="493"/>
      <c r="E7" s="493"/>
      <c r="F7" s="495"/>
      <c r="G7" s="499"/>
      <c r="H7" s="508"/>
      <c r="I7" s="501"/>
      <c r="J7" s="493"/>
      <c r="K7" s="493"/>
      <c r="L7" s="493"/>
      <c r="M7" s="493"/>
      <c r="N7" s="493"/>
      <c r="O7" s="493"/>
      <c r="P7" s="505"/>
      <c r="Q7" s="493"/>
    </row>
    <row r="8" spans="1:17" s="159" customFormat="1" ht="19.5" customHeight="1">
      <c r="A8" s="498"/>
      <c r="B8" s="498"/>
      <c r="C8" s="498"/>
      <c r="D8" s="493"/>
      <c r="E8" s="493"/>
      <c r="F8" s="496"/>
      <c r="G8" s="499"/>
      <c r="H8" s="509"/>
      <c r="I8" s="502"/>
      <c r="J8" s="493"/>
      <c r="K8" s="493"/>
      <c r="L8" s="493"/>
      <c r="M8" s="493"/>
      <c r="N8" s="493"/>
      <c r="O8" s="493"/>
      <c r="P8" s="506"/>
      <c r="Q8" s="493"/>
    </row>
    <row r="9" spans="1:17" ht="7.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319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ht="185.25" customHeight="1">
      <c r="A10" s="320" t="s">
        <v>84</v>
      </c>
      <c r="B10" s="321">
        <v>900</v>
      </c>
      <c r="C10" s="321">
        <v>90001</v>
      </c>
      <c r="D10" s="322" t="s">
        <v>45</v>
      </c>
      <c r="E10" s="323">
        <v>2890000</v>
      </c>
      <c r="F10" s="323">
        <v>0</v>
      </c>
      <c r="G10" s="323">
        <v>965000</v>
      </c>
      <c r="H10" s="324">
        <v>0</v>
      </c>
      <c r="I10" s="153">
        <v>0</v>
      </c>
      <c r="J10" s="323">
        <v>0</v>
      </c>
      <c r="K10" s="323">
        <v>965000</v>
      </c>
      <c r="L10" s="325" t="s">
        <v>126</v>
      </c>
      <c r="M10" s="323"/>
      <c r="N10" s="323">
        <v>965000</v>
      </c>
      <c r="O10" s="323">
        <v>965000</v>
      </c>
      <c r="P10" s="323">
        <v>960000</v>
      </c>
      <c r="Q10" s="326" t="s">
        <v>208</v>
      </c>
    </row>
    <row r="11" spans="1:17" ht="66" customHeight="1" hidden="1">
      <c r="A11" s="327"/>
      <c r="B11" s="326"/>
      <c r="C11" s="326"/>
      <c r="D11" s="328"/>
      <c r="E11" s="323"/>
      <c r="F11" s="323"/>
      <c r="G11" s="323"/>
      <c r="H11" s="324"/>
      <c r="I11" s="153"/>
      <c r="J11" s="323"/>
      <c r="K11" s="323"/>
      <c r="L11" s="325"/>
      <c r="M11" s="323"/>
      <c r="N11" s="323"/>
      <c r="O11" s="323"/>
      <c r="P11" s="323"/>
      <c r="Q11" s="326"/>
    </row>
    <row r="12" spans="1:17" ht="22.5" customHeight="1">
      <c r="A12" s="492" t="s">
        <v>438</v>
      </c>
      <c r="B12" s="492"/>
      <c r="C12" s="492"/>
      <c r="D12" s="492"/>
      <c r="E12" s="323">
        <f>SUM(E10:E11)</f>
        <v>2890000</v>
      </c>
      <c r="F12" s="323">
        <f>SUM(F10:F11)</f>
        <v>0</v>
      </c>
      <c r="G12" s="323">
        <f>SUM(G10:G11)</f>
        <v>965000</v>
      </c>
      <c r="H12" s="324">
        <f>SUM(H10:H11)</f>
        <v>0</v>
      </c>
      <c r="I12" s="153">
        <v>0</v>
      </c>
      <c r="J12" s="323">
        <f aca="true" t="shared" si="0" ref="J12:P12">SUM(J10:J11)</f>
        <v>0</v>
      </c>
      <c r="K12" s="323">
        <f t="shared" si="0"/>
        <v>965000</v>
      </c>
      <c r="L12" s="323">
        <f t="shared" si="0"/>
        <v>0</v>
      </c>
      <c r="M12" s="323">
        <f t="shared" si="0"/>
        <v>0</v>
      </c>
      <c r="N12" s="323">
        <f t="shared" si="0"/>
        <v>965000</v>
      </c>
      <c r="O12" s="323">
        <f t="shared" si="0"/>
        <v>965000</v>
      </c>
      <c r="P12" s="323">
        <f t="shared" si="0"/>
        <v>960000</v>
      </c>
      <c r="Q12" s="323"/>
    </row>
  </sheetData>
  <sheetProtection/>
  <mergeCells count="21">
    <mergeCell ref="O5:O8"/>
    <mergeCell ref="G4:P4"/>
    <mergeCell ref="P5:P8"/>
    <mergeCell ref="H5:H8"/>
    <mergeCell ref="A2:Q2"/>
    <mergeCell ref="A4:A8"/>
    <mergeCell ref="B4:B8"/>
    <mergeCell ref="C4:C8"/>
    <mergeCell ref="D4:D8"/>
    <mergeCell ref="Q4:Q8"/>
    <mergeCell ref="G5:G8"/>
    <mergeCell ref="N5:N8"/>
    <mergeCell ref="E4:E8"/>
    <mergeCell ref="I5:I8"/>
    <mergeCell ref="A12:D12"/>
    <mergeCell ref="J5:M5"/>
    <mergeCell ref="J6:J8"/>
    <mergeCell ref="K6:K8"/>
    <mergeCell ref="L6:L8"/>
    <mergeCell ref="M6:M8"/>
    <mergeCell ref="F4:F8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65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1">
      <selection activeCell="A28" sqref="A28:D2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20.375" style="1" customWidth="1"/>
    <col min="5" max="5" width="12.00390625" style="1" hidden="1" customWidth="1"/>
    <col min="6" max="6" width="14.125" style="1" customWidth="1"/>
    <col min="7" max="7" width="12.75390625" style="1" customWidth="1"/>
    <col min="8" max="8" width="10.75390625" style="1" customWidth="1"/>
    <col min="9" max="9" width="10.125" style="1" customWidth="1"/>
    <col min="10" max="10" width="11.875" style="1" customWidth="1"/>
    <col min="11" max="11" width="3.125" style="1" customWidth="1"/>
    <col min="12" max="12" width="13.125" style="1" customWidth="1"/>
    <col min="13" max="13" width="14.375" style="1" customWidth="1"/>
    <col min="14" max="14" width="16.75390625" style="1" customWidth="1"/>
    <col min="15" max="16384" width="9.125" style="1" customWidth="1"/>
  </cols>
  <sheetData>
    <row r="1" ht="12.75">
      <c r="L1" s="170" t="s">
        <v>329</v>
      </c>
    </row>
    <row r="2" spans="1:14" ht="18">
      <c r="A2" s="525" t="s">
        <v>442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</row>
    <row r="3" spans="1:14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 t="s">
        <v>108</v>
      </c>
    </row>
    <row r="4" spans="1:14" s="160" customFormat="1" ht="19.5" customHeight="1">
      <c r="A4" s="498" t="s">
        <v>121</v>
      </c>
      <c r="B4" s="498" t="s">
        <v>79</v>
      </c>
      <c r="C4" s="498" t="s">
        <v>107</v>
      </c>
      <c r="D4" s="493" t="s">
        <v>142</v>
      </c>
      <c r="E4" s="493" t="s">
        <v>122</v>
      </c>
      <c r="F4" s="493" t="s">
        <v>127</v>
      </c>
      <c r="G4" s="493"/>
      <c r="H4" s="493"/>
      <c r="I4" s="493"/>
      <c r="J4" s="493"/>
      <c r="K4" s="493"/>
      <c r="L4" s="493"/>
      <c r="M4" s="493"/>
      <c r="N4" s="493" t="s">
        <v>125</v>
      </c>
    </row>
    <row r="5" spans="1:14" s="160" customFormat="1" ht="19.5" customHeight="1">
      <c r="A5" s="498"/>
      <c r="B5" s="498"/>
      <c r="C5" s="498"/>
      <c r="D5" s="493"/>
      <c r="E5" s="493"/>
      <c r="F5" s="493" t="s">
        <v>445</v>
      </c>
      <c r="G5" s="504" t="s">
        <v>284</v>
      </c>
      <c r="H5" s="504" t="s">
        <v>264</v>
      </c>
      <c r="I5" s="493" t="s">
        <v>87</v>
      </c>
      <c r="J5" s="493"/>
      <c r="K5" s="493"/>
      <c r="L5" s="493"/>
      <c r="M5" s="493"/>
      <c r="N5" s="493"/>
    </row>
    <row r="6" spans="1:14" s="160" customFormat="1" ht="29.25" customHeight="1">
      <c r="A6" s="498"/>
      <c r="B6" s="498"/>
      <c r="C6" s="498"/>
      <c r="D6" s="493"/>
      <c r="E6" s="493"/>
      <c r="F6" s="493"/>
      <c r="G6" s="505"/>
      <c r="H6" s="505"/>
      <c r="I6" s="493" t="s">
        <v>136</v>
      </c>
      <c r="J6" s="493" t="s">
        <v>129</v>
      </c>
      <c r="K6" s="526" t="s">
        <v>138</v>
      </c>
      <c r="L6" s="527"/>
      <c r="M6" s="493" t="s">
        <v>130</v>
      </c>
      <c r="N6" s="493"/>
    </row>
    <row r="7" spans="1:14" s="160" customFormat="1" ht="19.5" customHeight="1">
      <c r="A7" s="498"/>
      <c r="B7" s="498"/>
      <c r="C7" s="498"/>
      <c r="D7" s="493"/>
      <c r="E7" s="493"/>
      <c r="F7" s="493"/>
      <c r="G7" s="505"/>
      <c r="H7" s="505"/>
      <c r="I7" s="493"/>
      <c r="J7" s="493"/>
      <c r="K7" s="528"/>
      <c r="L7" s="529"/>
      <c r="M7" s="493"/>
      <c r="N7" s="493"/>
    </row>
    <row r="8" spans="1:14" s="160" customFormat="1" ht="19.5" customHeight="1">
      <c r="A8" s="498"/>
      <c r="B8" s="498"/>
      <c r="C8" s="498"/>
      <c r="D8" s="493"/>
      <c r="E8" s="493"/>
      <c r="F8" s="493"/>
      <c r="G8" s="506"/>
      <c r="H8" s="506"/>
      <c r="I8" s="493"/>
      <c r="J8" s="493"/>
      <c r="K8" s="530"/>
      <c r="L8" s="531"/>
      <c r="M8" s="493"/>
      <c r="N8" s="493"/>
    </row>
    <row r="9" spans="1:14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535">
        <v>10</v>
      </c>
      <c r="L9" s="536"/>
      <c r="M9" s="8">
        <v>11</v>
      </c>
      <c r="N9" s="8">
        <v>12</v>
      </c>
    </row>
    <row r="10" spans="1:14" ht="51.75" customHeight="1">
      <c r="A10" s="13" t="s">
        <v>84</v>
      </c>
      <c r="B10" s="152">
        <v>600</v>
      </c>
      <c r="C10" s="152">
        <v>60014</v>
      </c>
      <c r="D10" s="233" t="s">
        <v>376</v>
      </c>
      <c r="E10" s="20"/>
      <c r="F10" s="197">
        <v>100000</v>
      </c>
      <c r="G10" s="197">
        <v>0</v>
      </c>
      <c r="H10" s="168">
        <f>ROUND((G10/F10)*100,2)</f>
        <v>0</v>
      </c>
      <c r="I10" s="197">
        <v>100000</v>
      </c>
      <c r="J10" s="152"/>
      <c r="K10" s="233" t="s">
        <v>126</v>
      </c>
      <c r="L10" s="233"/>
      <c r="M10" s="152"/>
      <c r="N10" s="9" t="s">
        <v>208</v>
      </c>
    </row>
    <row r="11" spans="1:14" ht="50.25" customHeight="1">
      <c r="A11" s="234" t="s">
        <v>85</v>
      </c>
      <c r="B11" s="152">
        <v>600</v>
      </c>
      <c r="C11" s="152">
        <v>60095</v>
      </c>
      <c r="D11" s="233" t="s">
        <v>31</v>
      </c>
      <c r="E11" s="152"/>
      <c r="F11" s="197">
        <v>37000</v>
      </c>
      <c r="G11" s="197">
        <v>0</v>
      </c>
      <c r="H11" s="168">
        <f>ROUND((G11/F11)*100,2)</f>
        <v>0</v>
      </c>
      <c r="I11" s="197">
        <v>37000</v>
      </c>
      <c r="J11" s="152"/>
      <c r="K11" s="233" t="s">
        <v>126</v>
      </c>
      <c r="L11" s="233"/>
      <c r="M11" s="152"/>
      <c r="N11" s="9" t="s">
        <v>208</v>
      </c>
    </row>
    <row r="12" spans="1:14" ht="56.25" customHeight="1">
      <c r="A12" s="234" t="s">
        <v>86</v>
      </c>
      <c r="B12" s="152">
        <v>750</v>
      </c>
      <c r="C12" s="152">
        <v>75023</v>
      </c>
      <c r="D12" s="233" t="s">
        <v>32</v>
      </c>
      <c r="E12" s="152"/>
      <c r="F12" s="197">
        <v>50000</v>
      </c>
      <c r="G12" s="305">
        <v>0</v>
      </c>
      <c r="H12" s="168">
        <v>0</v>
      </c>
      <c r="I12" s="197">
        <v>50000</v>
      </c>
      <c r="J12" s="152"/>
      <c r="K12" s="233" t="s">
        <v>126</v>
      </c>
      <c r="L12" s="233"/>
      <c r="M12" s="152"/>
      <c r="N12" s="152" t="s">
        <v>208</v>
      </c>
    </row>
    <row r="13" spans="1:14" ht="12.75" hidden="1">
      <c r="A13" s="286"/>
      <c r="B13" s="284"/>
      <c r="C13" s="284"/>
      <c r="D13" s="287"/>
      <c r="E13" s="284"/>
      <c r="F13" s="285"/>
      <c r="G13" s="285"/>
      <c r="H13" s="318"/>
      <c r="I13" s="285"/>
      <c r="J13" s="284"/>
      <c r="K13" s="287"/>
      <c r="L13" s="287"/>
      <c r="M13" s="284"/>
      <c r="N13" s="9"/>
    </row>
    <row r="14" spans="1:14" ht="25.5" hidden="1">
      <c r="A14" s="510" t="s">
        <v>86</v>
      </c>
      <c r="B14" s="519">
        <v>853</v>
      </c>
      <c r="C14" s="519">
        <v>85395</v>
      </c>
      <c r="D14" s="522" t="s">
        <v>348</v>
      </c>
      <c r="E14" s="9"/>
      <c r="F14" s="516">
        <v>0</v>
      </c>
      <c r="G14" s="516">
        <v>0</v>
      </c>
      <c r="H14" s="513" t="e">
        <f>ROUND((G14/F14)*100,2)</f>
        <v>#DIV/0!</v>
      </c>
      <c r="I14" s="195"/>
      <c r="J14" s="9"/>
      <c r="K14" s="22" t="s">
        <v>335</v>
      </c>
      <c r="L14" s="237">
        <v>0</v>
      </c>
      <c r="M14" s="516">
        <v>0</v>
      </c>
      <c r="N14" s="9"/>
    </row>
    <row r="15" spans="1:14" ht="12.75" hidden="1">
      <c r="A15" s="511"/>
      <c r="B15" s="520"/>
      <c r="C15" s="520"/>
      <c r="D15" s="523"/>
      <c r="E15" s="10"/>
      <c r="F15" s="517"/>
      <c r="G15" s="517"/>
      <c r="H15" s="514"/>
      <c r="I15" s="196"/>
      <c r="J15" s="10"/>
      <c r="K15" s="230" t="s">
        <v>336</v>
      </c>
      <c r="L15" s="14"/>
      <c r="M15" s="517"/>
      <c r="N15" s="9"/>
    </row>
    <row r="16" spans="1:14" ht="12.75" hidden="1">
      <c r="A16" s="511"/>
      <c r="B16" s="520"/>
      <c r="C16" s="520"/>
      <c r="D16" s="523"/>
      <c r="E16" s="10"/>
      <c r="F16" s="517"/>
      <c r="G16" s="517"/>
      <c r="H16" s="514"/>
      <c r="I16" s="196"/>
      <c r="J16" s="10"/>
      <c r="K16" s="230" t="s">
        <v>337</v>
      </c>
      <c r="L16" s="14"/>
      <c r="M16" s="517"/>
      <c r="N16" s="9"/>
    </row>
    <row r="17" spans="1:14" ht="26.25" customHeight="1" hidden="1">
      <c r="A17" s="512"/>
      <c r="B17" s="521"/>
      <c r="C17" s="521"/>
      <c r="D17" s="524"/>
      <c r="E17" s="235"/>
      <c r="F17" s="518"/>
      <c r="G17" s="518"/>
      <c r="H17" s="515"/>
      <c r="I17" s="236"/>
      <c r="J17" s="235"/>
      <c r="K17" s="231" t="s">
        <v>338</v>
      </c>
      <c r="L17" s="308"/>
      <c r="M17" s="518"/>
      <c r="N17" s="9"/>
    </row>
    <row r="18" spans="1:14" ht="24" customHeight="1">
      <c r="A18" s="510" t="s">
        <v>78</v>
      </c>
      <c r="B18" s="543">
        <v>754</v>
      </c>
      <c r="C18" s="543">
        <v>75412</v>
      </c>
      <c r="D18" s="546" t="s">
        <v>33</v>
      </c>
      <c r="E18" s="231"/>
      <c r="F18" s="549">
        <v>4000</v>
      </c>
      <c r="G18" s="552">
        <v>0</v>
      </c>
      <c r="H18" s="555">
        <f>ROUND((G18/F18)*100,2)</f>
        <v>0</v>
      </c>
      <c r="I18" s="540">
        <v>4000</v>
      </c>
      <c r="J18" s="510"/>
      <c r="K18" s="312" t="s">
        <v>406</v>
      </c>
      <c r="L18" s="314"/>
      <c r="M18" s="549"/>
      <c r="N18" s="546" t="s">
        <v>208</v>
      </c>
    </row>
    <row r="19" spans="1:14" ht="10.5" customHeight="1">
      <c r="A19" s="511"/>
      <c r="B19" s="544"/>
      <c r="C19" s="544"/>
      <c r="D19" s="547"/>
      <c r="E19" s="231"/>
      <c r="F19" s="550"/>
      <c r="G19" s="553"/>
      <c r="H19" s="556"/>
      <c r="I19" s="541"/>
      <c r="J19" s="511"/>
      <c r="K19" s="313" t="s">
        <v>336</v>
      </c>
      <c r="L19" s="308"/>
      <c r="M19" s="550"/>
      <c r="N19" s="547"/>
    </row>
    <row r="20" spans="1:14" ht="15" customHeight="1">
      <c r="A20" s="511"/>
      <c r="B20" s="544"/>
      <c r="C20" s="544"/>
      <c r="D20" s="547"/>
      <c r="E20" s="231"/>
      <c r="F20" s="550"/>
      <c r="G20" s="553"/>
      <c r="H20" s="556"/>
      <c r="I20" s="541"/>
      <c r="J20" s="511"/>
      <c r="K20" s="313" t="s">
        <v>337</v>
      </c>
      <c r="L20" s="308"/>
      <c r="M20" s="550"/>
      <c r="N20" s="547"/>
    </row>
    <row r="21" spans="1:14" ht="3" customHeight="1" hidden="1">
      <c r="A21" s="512"/>
      <c r="B21" s="545"/>
      <c r="C21" s="545"/>
      <c r="D21" s="548"/>
      <c r="E21" s="231"/>
      <c r="F21" s="551"/>
      <c r="G21" s="554"/>
      <c r="H21" s="557"/>
      <c r="I21" s="542"/>
      <c r="J21" s="512"/>
      <c r="K21" s="313" t="s">
        <v>338</v>
      </c>
      <c r="L21" s="232"/>
      <c r="M21" s="551"/>
      <c r="N21" s="548"/>
    </row>
    <row r="22" spans="1:14" ht="45.75" customHeight="1">
      <c r="A22" s="234" t="s">
        <v>88</v>
      </c>
      <c r="B22" s="152">
        <v>801</v>
      </c>
      <c r="C22" s="152">
        <v>80101</v>
      </c>
      <c r="D22" s="233" t="s">
        <v>34</v>
      </c>
      <c r="E22" s="152"/>
      <c r="F22" s="197">
        <v>3850</v>
      </c>
      <c r="G22" s="197">
        <v>3800</v>
      </c>
      <c r="H22" s="168">
        <f>ROUND((G22/F22)*100,2)</f>
        <v>98.7</v>
      </c>
      <c r="I22" s="197">
        <v>3850</v>
      </c>
      <c r="J22" s="152"/>
      <c r="K22" s="233" t="s">
        <v>126</v>
      </c>
      <c r="L22" s="233"/>
      <c r="M22" s="152"/>
      <c r="N22" s="233" t="s">
        <v>35</v>
      </c>
    </row>
    <row r="23" spans="1:14" s="445" customFormat="1" ht="75" customHeight="1">
      <c r="A23" s="439" t="s">
        <v>91</v>
      </c>
      <c r="B23" s="440">
        <v>801</v>
      </c>
      <c r="C23" s="440">
        <v>80101</v>
      </c>
      <c r="D23" s="441" t="s">
        <v>36</v>
      </c>
      <c r="E23" s="440"/>
      <c r="F23" s="305">
        <v>45000</v>
      </c>
      <c r="G23" s="305">
        <v>0</v>
      </c>
      <c r="H23" s="168">
        <f>ROUND((G23/F23)*100,2)</f>
        <v>0</v>
      </c>
      <c r="I23" s="306">
        <v>25064</v>
      </c>
      <c r="J23" s="442"/>
      <c r="K23" s="443" t="s">
        <v>126</v>
      </c>
      <c r="L23" s="444">
        <v>19936</v>
      </c>
      <c r="M23" s="442"/>
      <c r="N23" s="442" t="s">
        <v>208</v>
      </c>
    </row>
    <row r="24" spans="1:14" ht="25.5">
      <c r="A24" s="510" t="s">
        <v>93</v>
      </c>
      <c r="B24" s="519">
        <v>900</v>
      </c>
      <c r="C24" s="519">
        <v>90015</v>
      </c>
      <c r="D24" s="522" t="s">
        <v>328</v>
      </c>
      <c r="E24" s="9"/>
      <c r="F24" s="516">
        <v>100000</v>
      </c>
      <c r="G24" s="516">
        <v>0</v>
      </c>
      <c r="H24" s="513">
        <f>ROUND((G24/F24)*100,2)</f>
        <v>0</v>
      </c>
      <c r="I24" s="540">
        <v>0</v>
      </c>
      <c r="J24" s="195">
        <v>100000</v>
      </c>
      <c r="K24" s="22" t="s">
        <v>335</v>
      </c>
      <c r="L24" s="237"/>
      <c r="M24" s="516"/>
      <c r="N24" s="537" t="s">
        <v>208</v>
      </c>
    </row>
    <row r="25" spans="1:14" ht="12.75">
      <c r="A25" s="511"/>
      <c r="B25" s="520"/>
      <c r="C25" s="520"/>
      <c r="D25" s="523"/>
      <c r="E25" s="10"/>
      <c r="F25" s="517"/>
      <c r="G25" s="517"/>
      <c r="H25" s="514"/>
      <c r="I25" s="541"/>
      <c r="J25" s="10"/>
      <c r="K25" s="230" t="s">
        <v>336</v>
      </c>
      <c r="L25" s="288"/>
      <c r="M25" s="517"/>
      <c r="N25" s="538"/>
    </row>
    <row r="26" spans="1:14" ht="12.75">
      <c r="A26" s="511"/>
      <c r="B26" s="520"/>
      <c r="C26" s="520"/>
      <c r="D26" s="523"/>
      <c r="E26" s="10"/>
      <c r="F26" s="517"/>
      <c r="G26" s="517"/>
      <c r="H26" s="514"/>
      <c r="I26" s="541"/>
      <c r="J26" s="196"/>
      <c r="K26" s="230" t="s">
        <v>337</v>
      </c>
      <c r="L26" s="14"/>
      <c r="M26" s="517"/>
      <c r="N26" s="538"/>
    </row>
    <row r="27" spans="1:14" ht="42" customHeight="1">
      <c r="A27" s="512"/>
      <c r="B27" s="521"/>
      <c r="C27" s="521"/>
      <c r="D27" s="524"/>
      <c r="E27" s="235"/>
      <c r="F27" s="518"/>
      <c r="G27" s="518"/>
      <c r="H27" s="515"/>
      <c r="I27" s="542"/>
      <c r="J27" s="235"/>
      <c r="K27" s="231" t="s">
        <v>338</v>
      </c>
      <c r="L27" s="232"/>
      <c r="M27" s="518"/>
      <c r="N27" s="539"/>
    </row>
    <row r="28" spans="1:14" s="156" customFormat="1" ht="22.5" customHeight="1">
      <c r="A28" s="532" t="s">
        <v>438</v>
      </c>
      <c r="B28" s="533"/>
      <c r="C28" s="533"/>
      <c r="D28" s="534"/>
      <c r="E28" s="197">
        <f>SUM(E10:E23)</f>
        <v>0</v>
      </c>
      <c r="F28" s="197">
        <f>SUM(F10:F27)</f>
        <v>339850</v>
      </c>
      <c r="G28" s="197">
        <f>SUM(G10:G27)</f>
        <v>3800</v>
      </c>
      <c r="H28" s="201">
        <f>ROUND((G28/F28)*100,2)</f>
        <v>1.12</v>
      </c>
      <c r="I28" s="197">
        <f>SUM(I10:I27)</f>
        <v>219914</v>
      </c>
      <c r="J28" s="197">
        <f>SUM(J10:J27)</f>
        <v>100000</v>
      </c>
      <c r="K28" s="197"/>
      <c r="L28" s="197">
        <f>SUM(L10:L27)</f>
        <v>19936</v>
      </c>
      <c r="M28" s="197">
        <f>SUM(M10:M27)</f>
        <v>0</v>
      </c>
      <c r="N28" s="198" t="s">
        <v>112</v>
      </c>
    </row>
  </sheetData>
  <sheetProtection/>
  <mergeCells count="47">
    <mergeCell ref="N18:N21"/>
    <mergeCell ref="F18:F21"/>
    <mergeCell ref="G18:G21"/>
    <mergeCell ref="H18:H21"/>
    <mergeCell ref="I18:I21"/>
    <mergeCell ref="A18:A21"/>
    <mergeCell ref="B18:B21"/>
    <mergeCell ref="C18:C21"/>
    <mergeCell ref="D18:D21"/>
    <mergeCell ref="J18:J21"/>
    <mergeCell ref="M18:M21"/>
    <mergeCell ref="A24:A27"/>
    <mergeCell ref="B24:B27"/>
    <mergeCell ref="C24:C27"/>
    <mergeCell ref="D24:D27"/>
    <mergeCell ref="N24:N27"/>
    <mergeCell ref="F24:F27"/>
    <mergeCell ref="G24:G27"/>
    <mergeCell ref="H24:H27"/>
    <mergeCell ref="M24:M27"/>
    <mergeCell ref="I24:I27"/>
    <mergeCell ref="A28:D28"/>
    <mergeCell ref="F5:F8"/>
    <mergeCell ref="I5:M5"/>
    <mergeCell ref="I6:I8"/>
    <mergeCell ref="G5:G8"/>
    <mergeCell ref="H5:H8"/>
    <mergeCell ref="J6:J8"/>
    <mergeCell ref="M6:M8"/>
    <mergeCell ref="M14:M17"/>
    <mergeCell ref="K9:L9"/>
    <mergeCell ref="A2:N2"/>
    <mergeCell ref="A4:A8"/>
    <mergeCell ref="B4:B8"/>
    <mergeCell ref="C4:C8"/>
    <mergeCell ref="D4:D8"/>
    <mergeCell ref="F4:M4"/>
    <mergeCell ref="N4:N8"/>
    <mergeCell ref="E4:E8"/>
    <mergeCell ref="K6:L8"/>
    <mergeCell ref="A14:A17"/>
    <mergeCell ref="H14:H17"/>
    <mergeCell ref="G14:G17"/>
    <mergeCell ref="F14:F17"/>
    <mergeCell ref="B14:B17"/>
    <mergeCell ref="C14:C17"/>
    <mergeCell ref="D14:D17"/>
  </mergeCells>
  <printOptions horizontalCentered="1"/>
  <pageMargins left="0.5118110236220472" right="0.3937007874015748" top="0.7874015748031497" bottom="0.7874015748031497" header="0.5118110236220472" footer="0.5118110236220472"/>
  <pageSetup fitToHeight="1" fitToWidth="1" horizontalDpi="600" verticalDpi="600" orientation="landscape" paperSize="9" scale="82" r:id="rId1"/>
  <headerFooter alignWithMargins="0">
    <oddHeader>&amp;R&amp;9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zoomScalePageLayoutView="0" workbookViewId="0" topLeftCell="A4">
      <selection activeCell="D26" sqref="D26"/>
    </sheetView>
  </sheetViews>
  <sheetFormatPr defaultColWidth="9.00390625" defaultRowHeight="12.75"/>
  <cols>
    <col min="1" max="1" width="4.625" style="174" customWidth="1"/>
    <col min="2" max="2" width="43.25390625" style="174" customWidth="1"/>
    <col min="3" max="3" width="11.875" style="176" customWidth="1"/>
    <col min="4" max="4" width="11.00390625" style="176" customWidth="1"/>
    <col min="5" max="5" width="9.875" style="176" customWidth="1"/>
    <col min="6" max="6" width="11.875" style="176" customWidth="1"/>
    <col min="7" max="7" width="11.00390625" style="176" customWidth="1"/>
    <col min="8" max="8" width="12.75390625" style="176" customWidth="1"/>
    <col min="9" max="16384" width="9.125" style="174" customWidth="1"/>
  </cols>
  <sheetData>
    <row r="2" spans="3:8" s="172" customFormat="1" ht="12">
      <c r="C2" s="173"/>
      <c r="D2" s="173"/>
      <c r="E2" s="173"/>
      <c r="F2" s="173"/>
      <c r="G2" s="173"/>
      <c r="H2" s="173" t="s">
        <v>327</v>
      </c>
    </row>
    <row r="3" spans="3:5" ht="15.75">
      <c r="C3" s="175"/>
      <c r="D3" s="175"/>
      <c r="E3" s="175"/>
    </row>
    <row r="5" spans="1:8" ht="42.75" customHeight="1">
      <c r="A5" s="559" t="s">
        <v>5</v>
      </c>
      <c r="B5" s="559"/>
      <c r="C5" s="559"/>
      <c r="D5" s="559"/>
      <c r="E5" s="559"/>
      <c r="F5" s="559"/>
      <c r="G5" s="559"/>
      <c r="H5" s="559"/>
    </row>
    <row r="6" spans="1:8" ht="25.5" customHeight="1">
      <c r="A6" s="177"/>
      <c r="B6" s="177"/>
      <c r="C6" s="178"/>
      <c r="D6" s="178"/>
      <c r="E6" s="178"/>
      <c r="F6" s="178"/>
      <c r="G6" s="178"/>
      <c r="H6" s="178"/>
    </row>
    <row r="7" ht="42" customHeight="1">
      <c r="H7" s="179" t="s">
        <v>309</v>
      </c>
    </row>
    <row r="8" spans="1:8" ht="35.25" customHeight="1">
      <c r="A8" s="560" t="s">
        <v>310</v>
      </c>
      <c r="B8" s="560" t="s">
        <v>311</v>
      </c>
      <c r="C8" s="558" t="s">
        <v>330</v>
      </c>
      <c r="D8" s="561" t="s">
        <v>265</v>
      </c>
      <c r="E8" s="561" t="s">
        <v>264</v>
      </c>
      <c r="F8" s="558" t="s">
        <v>37</v>
      </c>
      <c r="G8" s="558"/>
      <c r="H8" s="558"/>
    </row>
    <row r="9" spans="1:8" ht="27.75" customHeight="1">
      <c r="A9" s="560"/>
      <c r="B9" s="560"/>
      <c r="C9" s="558"/>
      <c r="D9" s="562"/>
      <c r="E9" s="562"/>
      <c r="F9" s="181">
        <v>2011</v>
      </c>
      <c r="G9" s="181">
        <v>2012</v>
      </c>
      <c r="H9" s="181" t="s">
        <v>38</v>
      </c>
    </row>
    <row r="10" spans="1:8" ht="12.75">
      <c r="A10" s="182" t="s">
        <v>312</v>
      </c>
      <c r="B10" s="183" t="s">
        <v>313</v>
      </c>
      <c r="C10" s="219">
        <v>428676</v>
      </c>
      <c r="D10" s="229">
        <v>172780.81</v>
      </c>
      <c r="E10" s="412">
        <f>ROUND((D10/C10)*100,2)</f>
        <v>40.31</v>
      </c>
      <c r="F10" s="315">
        <v>193401.52</v>
      </c>
      <c r="G10" s="315">
        <v>0</v>
      </c>
      <c r="H10" s="316">
        <f aca="true" t="shared" si="0" ref="H10:H17">SUM(F10:G10)</f>
        <v>193401.52</v>
      </c>
    </row>
    <row r="11" spans="1:8" ht="12.75">
      <c r="A11" s="183"/>
      <c r="B11" s="184" t="s">
        <v>314</v>
      </c>
      <c r="C11" s="212">
        <v>14461.5</v>
      </c>
      <c r="D11" s="213">
        <v>0</v>
      </c>
      <c r="E11" s="413">
        <f>ROUND((D11/C11)*100,2)</f>
        <v>0</v>
      </c>
      <c r="F11" s="289">
        <v>0</v>
      </c>
      <c r="G11" s="212">
        <v>0</v>
      </c>
      <c r="H11" s="212">
        <f t="shared" si="0"/>
        <v>0</v>
      </c>
    </row>
    <row r="12" spans="1:8" ht="12.75">
      <c r="A12" s="183"/>
      <c r="B12" s="184" t="s">
        <v>315</v>
      </c>
      <c r="C12" s="212">
        <v>49839.85</v>
      </c>
      <c r="D12" s="213">
        <v>21839.29</v>
      </c>
      <c r="E12" s="413">
        <f aca="true" t="shared" si="1" ref="E12:E21">ROUND((D12/C12)*100,2)</f>
        <v>43.82</v>
      </c>
      <c r="F12" s="213">
        <v>29010.23</v>
      </c>
      <c r="G12" s="212">
        <v>0</v>
      </c>
      <c r="H12" s="212">
        <f t="shared" si="0"/>
        <v>29010.23</v>
      </c>
    </row>
    <row r="13" spans="1:8" ht="12.75">
      <c r="A13" s="185"/>
      <c r="B13" s="186" t="s">
        <v>316</v>
      </c>
      <c r="C13" s="215">
        <v>364374.65</v>
      </c>
      <c r="D13" s="214">
        <v>150941.52</v>
      </c>
      <c r="E13" s="414">
        <f t="shared" si="1"/>
        <v>41.42</v>
      </c>
      <c r="F13" s="214">
        <v>164391.29</v>
      </c>
      <c r="G13" s="215">
        <v>0</v>
      </c>
      <c r="H13" s="212">
        <f t="shared" si="0"/>
        <v>164391.29</v>
      </c>
    </row>
    <row r="14" spans="1:8" ht="12.75">
      <c r="A14" s="182" t="s">
        <v>317</v>
      </c>
      <c r="B14" s="183" t="s">
        <v>318</v>
      </c>
      <c r="C14" s="219">
        <v>8340207</v>
      </c>
      <c r="D14" s="219">
        <v>1546573.83</v>
      </c>
      <c r="E14" s="412">
        <f t="shared" si="1"/>
        <v>18.54</v>
      </c>
      <c r="F14" s="315">
        <v>1215504</v>
      </c>
      <c r="G14" s="315">
        <v>4296111</v>
      </c>
      <c r="H14" s="316">
        <f t="shared" si="0"/>
        <v>5511615</v>
      </c>
    </row>
    <row r="15" spans="1:8" ht="12.75">
      <c r="A15" s="183"/>
      <c r="B15" s="184" t="s">
        <v>314</v>
      </c>
      <c r="C15" s="213">
        <v>3642044</v>
      </c>
      <c r="D15" s="213">
        <v>635166.68</v>
      </c>
      <c r="E15" s="413">
        <f t="shared" si="1"/>
        <v>17.44</v>
      </c>
      <c r="F15" s="289">
        <v>454555</v>
      </c>
      <c r="G15" s="213">
        <v>1888789</v>
      </c>
      <c r="H15" s="212">
        <f t="shared" si="0"/>
        <v>2343344</v>
      </c>
    </row>
    <row r="16" spans="1:8" ht="12.75">
      <c r="A16" s="183"/>
      <c r="B16" s="184" t="s">
        <v>315</v>
      </c>
      <c r="C16" s="213">
        <v>0</v>
      </c>
      <c r="D16" s="213">
        <v>0</v>
      </c>
      <c r="E16" s="413">
        <v>0</v>
      </c>
      <c r="F16" s="289">
        <v>0</v>
      </c>
      <c r="G16" s="213">
        <v>0</v>
      </c>
      <c r="H16" s="212">
        <f t="shared" si="0"/>
        <v>0</v>
      </c>
    </row>
    <row r="17" spans="1:8" ht="12.75">
      <c r="A17" s="185"/>
      <c r="B17" s="186" t="s">
        <v>316</v>
      </c>
      <c r="C17" s="214">
        <v>4698163</v>
      </c>
      <c r="D17" s="215">
        <v>929707.15</v>
      </c>
      <c r="E17" s="414">
        <f t="shared" si="1"/>
        <v>19.79</v>
      </c>
      <c r="F17" s="290">
        <v>760949</v>
      </c>
      <c r="G17" s="214">
        <v>2407322</v>
      </c>
      <c r="H17" s="215">
        <f t="shared" si="0"/>
        <v>3168271</v>
      </c>
    </row>
    <row r="18" spans="1:8" s="220" customFormat="1" ht="12.75">
      <c r="A18" s="226"/>
      <c r="B18" s="217" t="s">
        <v>319</v>
      </c>
      <c r="C18" s="219">
        <v>8768883</v>
      </c>
      <c r="D18" s="229">
        <f aca="true" t="shared" si="2" ref="C18:D21">D10+D14</f>
        <v>1719354.6400000001</v>
      </c>
      <c r="E18" s="412">
        <f t="shared" si="1"/>
        <v>19.61</v>
      </c>
      <c r="F18" s="219">
        <f aca="true" t="shared" si="3" ref="F18:H21">F10+F14</f>
        <v>1408905.52</v>
      </c>
      <c r="G18" s="219">
        <f t="shared" si="3"/>
        <v>4296111</v>
      </c>
      <c r="H18" s="219">
        <f t="shared" si="3"/>
        <v>5705016.52</v>
      </c>
    </row>
    <row r="19" spans="1:8" s="220" customFormat="1" ht="12.75">
      <c r="A19" s="217"/>
      <c r="B19" s="227" t="s">
        <v>314</v>
      </c>
      <c r="C19" s="219">
        <f t="shared" si="2"/>
        <v>3656505.5</v>
      </c>
      <c r="D19" s="219">
        <f t="shared" si="2"/>
        <v>635166.68</v>
      </c>
      <c r="E19" s="412">
        <f t="shared" si="1"/>
        <v>17.37</v>
      </c>
      <c r="F19" s="219">
        <f t="shared" si="3"/>
        <v>454555</v>
      </c>
      <c r="G19" s="219">
        <f t="shared" si="3"/>
        <v>1888789</v>
      </c>
      <c r="H19" s="219">
        <f t="shared" si="3"/>
        <v>2343344</v>
      </c>
    </row>
    <row r="20" spans="1:8" s="220" customFormat="1" ht="12.75">
      <c r="A20" s="217"/>
      <c r="B20" s="227" t="s">
        <v>315</v>
      </c>
      <c r="C20" s="219">
        <f t="shared" si="2"/>
        <v>49839.85</v>
      </c>
      <c r="D20" s="219">
        <f t="shared" si="2"/>
        <v>21839.29</v>
      </c>
      <c r="E20" s="412">
        <f t="shared" si="1"/>
        <v>43.82</v>
      </c>
      <c r="F20" s="219">
        <f t="shared" si="3"/>
        <v>29010.23</v>
      </c>
      <c r="G20" s="219">
        <f t="shared" si="3"/>
        <v>0</v>
      </c>
      <c r="H20" s="219">
        <f t="shared" si="3"/>
        <v>29010.23</v>
      </c>
    </row>
    <row r="21" spans="1:8" s="220" customFormat="1" ht="12.75">
      <c r="A21" s="222"/>
      <c r="B21" s="228" t="s">
        <v>316</v>
      </c>
      <c r="C21" s="225">
        <f t="shared" si="2"/>
        <v>5062537.65</v>
      </c>
      <c r="D21" s="225">
        <f t="shared" si="2"/>
        <v>1080648.67</v>
      </c>
      <c r="E21" s="415">
        <f t="shared" si="1"/>
        <v>21.35</v>
      </c>
      <c r="F21" s="225">
        <f t="shared" si="3"/>
        <v>925340.29</v>
      </c>
      <c r="G21" s="225">
        <f t="shared" si="3"/>
        <v>2407322</v>
      </c>
      <c r="H21" s="225">
        <f t="shared" si="3"/>
        <v>3332662.29</v>
      </c>
    </row>
  </sheetData>
  <sheetProtection/>
  <mergeCells count="7">
    <mergeCell ref="C8:C9"/>
    <mergeCell ref="F8:H8"/>
    <mergeCell ref="A5:H5"/>
    <mergeCell ref="A8:A9"/>
    <mergeCell ref="B8:B9"/>
    <mergeCell ref="D8:D9"/>
    <mergeCell ref="E8:E9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zoomScalePageLayoutView="0" workbookViewId="0" topLeftCell="D10">
      <selection activeCell="N17" sqref="N17"/>
    </sheetView>
  </sheetViews>
  <sheetFormatPr defaultColWidth="9.00390625" defaultRowHeight="12.75"/>
  <cols>
    <col min="1" max="1" width="4.625" style="174" customWidth="1"/>
    <col min="2" max="2" width="35.375" style="188" customWidth="1"/>
    <col min="3" max="3" width="9.125" style="174" customWidth="1"/>
    <col min="4" max="4" width="10.375" style="188" customWidth="1"/>
    <col min="5" max="6" width="9.125" style="174" customWidth="1"/>
    <col min="7" max="7" width="29.875" style="174" customWidth="1"/>
    <col min="8" max="8" width="9.875" style="176" bestFit="1" customWidth="1"/>
    <col min="9" max="12" width="9.875" style="176" customWidth="1"/>
    <col min="13" max="13" width="10.00390625" style="174" bestFit="1" customWidth="1"/>
    <col min="14" max="16384" width="9.125" style="174" customWidth="1"/>
  </cols>
  <sheetData>
    <row r="2" spans="2:12" s="172" customFormat="1" ht="12">
      <c r="B2" s="187"/>
      <c r="D2" s="187"/>
      <c r="H2" s="173"/>
      <c r="I2" s="173"/>
      <c r="J2" s="331" t="s">
        <v>326</v>
      </c>
      <c r="K2" s="173"/>
      <c r="L2" s="173"/>
    </row>
    <row r="3" spans="2:12" s="172" customFormat="1" ht="12">
      <c r="B3" s="187"/>
      <c r="D3" s="187"/>
      <c r="H3" s="173"/>
      <c r="I3" s="173"/>
      <c r="J3" s="173"/>
      <c r="K3" s="173"/>
      <c r="L3" s="173"/>
    </row>
    <row r="4" ht="12.75">
      <c r="I4" s="173"/>
    </row>
    <row r="5" spans="1:15" ht="23.25" customHeight="1">
      <c r="A5" s="559" t="s">
        <v>4</v>
      </c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</row>
    <row r="6" spans="1:15" ht="12.75">
      <c r="A6" s="177"/>
      <c r="B6" s="177"/>
      <c r="C6" s="177"/>
      <c r="D6" s="177"/>
      <c r="E6" s="177"/>
      <c r="F6" s="177"/>
      <c r="G6" s="177"/>
      <c r="H6" s="178"/>
      <c r="I6" s="178"/>
      <c r="J6" s="178"/>
      <c r="K6" s="178"/>
      <c r="L6" s="178"/>
      <c r="M6" s="177"/>
      <c r="N6" s="177"/>
      <c r="O6" s="177"/>
    </row>
    <row r="7" ht="12.75">
      <c r="O7" s="189" t="s">
        <v>309</v>
      </c>
    </row>
    <row r="8" spans="1:15" ht="48" customHeight="1">
      <c r="A8" s="560" t="s">
        <v>310</v>
      </c>
      <c r="B8" s="560" t="s">
        <v>320</v>
      </c>
      <c r="C8" s="560" t="s">
        <v>321</v>
      </c>
      <c r="D8" s="564" t="s">
        <v>125</v>
      </c>
      <c r="E8" s="560" t="s">
        <v>79</v>
      </c>
      <c r="F8" s="564" t="s">
        <v>80</v>
      </c>
      <c r="G8" s="560" t="s">
        <v>322</v>
      </c>
      <c r="H8" s="560"/>
      <c r="I8" s="561" t="s">
        <v>39</v>
      </c>
      <c r="J8" s="558" t="s">
        <v>41</v>
      </c>
      <c r="K8" s="561" t="s">
        <v>265</v>
      </c>
      <c r="L8" s="561" t="s">
        <v>264</v>
      </c>
      <c r="M8" s="560" t="s">
        <v>37</v>
      </c>
      <c r="N8" s="560"/>
      <c r="O8" s="560"/>
    </row>
    <row r="9" spans="1:15" ht="24">
      <c r="A9" s="560"/>
      <c r="B9" s="560"/>
      <c r="C9" s="560"/>
      <c r="D9" s="565"/>
      <c r="E9" s="560"/>
      <c r="F9" s="565"/>
      <c r="G9" s="180" t="s">
        <v>323</v>
      </c>
      <c r="H9" s="181" t="s">
        <v>324</v>
      </c>
      <c r="I9" s="562"/>
      <c r="J9" s="558"/>
      <c r="K9" s="563"/>
      <c r="L9" s="563"/>
      <c r="M9" s="180">
        <v>2011</v>
      </c>
      <c r="N9" s="180">
        <v>2012</v>
      </c>
      <c r="O9" s="180" t="s">
        <v>40</v>
      </c>
    </row>
    <row r="10" spans="1:15" ht="63.75">
      <c r="A10" s="190" t="s">
        <v>84</v>
      </c>
      <c r="B10" s="191" t="s">
        <v>332</v>
      </c>
      <c r="C10" s="190" t="s">
        <v>411</v>
      </c>
      <c r="D10" s="191" t="s">
        <v>407</v>
      </c>
      <c r="E10" s="190">
        <v>853</v>
      </c>
      <c r="F10" s="190">
        <v>85395</v>
      </c>
      <c r="G10" s="190" t="s">
        <v>325</v>
      </c>
      <c r="H10" s="211">
        <f>SUM(H11:H13)</f>
        <v>597720.16</v>
      </c>
      <c r="I10" s="211">
        <v>113371.64</v>
      </c>
      <c r="J10" s="211">
        <v>290947</v>
      </c>
      <c r="K10" s="211">
        <v>131428.29</v>
      </c>
      <c r="L10" s="202">
        <f>ROUND((K10/J10)*100,2)</f>
        <v>45.17</v>
      </c>
      <c r="M10" s="407">
        <v>193401.52</v>
      </c>
      <c r="N10" s="190"/>
      <c r="O10" s="190"/>
    </row>
    <row r="11" spans="1:15" ht="24.75" customHeight="1">
      <c r="A11" s="183"/>
      <c r="B11" s="192" t="s">
        <v>408</v>
      </c>
      <c r="C11" s="183"/>
      <c r="D11" s="192"/>
      <c r="E11" s="183"/>
      <c r="F11" s="183"/>
      <c r="G11" s="193" t="s">
        <v>314</v>
      </c>
      <c r="H11" s="212">
        <v>0</v>
      </c>
      <c r="I11" s="212">
        <v>0</v>
      </c>
      <c r="J11" s="213">
        <v>0</v>
      </c>
      <c r="K11" s="213">
        <v>0</v>
      </c>
      <c r="L11" s="205">
        <v>0</v>
      </c>
      <c r="M11" s="289"/>
      <c r="N11" s="183"/>
      <c r="O11" s="183"/>
    </row>
    <row r="12" spans="1:15" ht="91.5" customHeight="1">
      <c r="A12" s="183"/>
      <c r="B12" s="192" t="s">
        <v>409</v>
      </c>
      <c r="C12" s="183"/>
      <c r="D12" s="192"/>
      <c r="E12" s="183"/>
      <c r="F12" s="183"/>
      <c r="G12" s="193" t="s">
        <v>315</v>
      </c>
      <c r="H12" s="212">
        <v>89657.98</v>
      </c>
      <c r="I12" s="212">
        <v>17005.75</v>
      </c>
      <c r="J12" s="213">
        <v>43642</v>
      </c>
      <c r="K12" s="213">
        <v>19759.24</v>
      </c>
      <c r="L12" s="205">
        <f>ROUND((K12/J12)*100,2)</f>
        <v>45.28</v>
      </c>
      <c r="M12" s="289">
        <v>29010.23</v>
      </c>
      <c r="N12" s="183"/>
      <c r="O12" s="183"/>
    </row>
    <row r="13" spans="1:15" ht="24">
      <c r="A13" s="183"/>
      <c r="B13" s="192" t="s">
        <v>410</v>
      </c>
      <c r="C13" s="183"/>
      <c r="D13" s="192"/>
      <c r="E13" s="183"/>
      <c r="F13" s="183"/>
      <c r="G13" s="194" t="s">
        <v>316</v>
      </c>
      <c r="H13" s="212">
        <v>508062.18</v>
      </c>
      <c r="I13" s="212">
        <v>96365.89</v>
      </c>
      <c r="J13" s="213">
        <v>247305</v>
      </c>
      <c r="K13" s="212">
        <v>111669.05</v>
      </c>
      <c r="L13" s="216">
        <f>ROUND((K13/J13)*100,2)</f>
        <v>45.15</v>
      </c>
      <c r="M13" s="289">
        <v>164391.29</v>
      </c>
      <c r="N13" s="183"/>
      <c r="O13" s="183"/>
    </row>
    <row r="14" spans="1:15" ht="12.75">
      <c r="A14" s="183"/>
      <c r="B14" s="192"/>
      <c r="C14" s="183"/>
      <c r="D14" s="192"/>
      <c r="E14" s="183"/>
      <c r="F14" s="183"/>
      <c r="G14" s="183"/>
      <c r="H14" s="212"/>
      <c r="I14" s="212"/>
      <c r="J14" s="212"/>
      <c r="K14" s="213"/>
      <c r="L14" s="205"/>
      <c r="M14" s="204"/>
      <c r="N14" s="183"/>
      <c r="O14" s="183"/>
    </row>
    <row r="15" spans="1:15" ht="25.5">
      <c r="A15" s="190" t="s">
        <v>85</v>
      </c>
      <c r="B15" s="191" t="s">
        <v>332</v>
      </c>
      <c r="C15" s="190" t="s">
        <v>386</v>
      </c>
      <c r="D15" s="191" t="s">
        <v>333</v>
      </c>
      <c r="E15" s="190">
        <v>853</v>
      </c>
      <c r="F15" s="190">
        <v>85395</v>
      </c>
      <c r="G15" s="190" t="s">
        <v>325</v>
      </c>
      <c r="H15" s="211">
        <v>374917.99</v>
      </c>
      <c r="I15" s="211">
        <v>237188.99</v>
      </c>
      <c r="J15" s="211">
        <v>137729</v>
      </c>
      <c r="K15" s="408">
        <v>41352.52</v>
      </c>
      <c r="L15" s="202">
        <f>ROUND((K15/J15)*100,2)</f>
        <v>30.02</v>
      </c>
      <c r="M15" s="203"/>
      <c r="N15" s="190"/>
      <c r="O15" s="190"/>
    </row>
    <row r="16" spans="1:15" ht="12.75" customHeight="1">
      <c r="A16" s="183"/>
      <c r="B16" s="192" t="s">
        <v>413</v>
      </c>
      <c r="C16" s="183"/>
      <c r="D16" s="192"/>
      <c r="E16" s="183"/>
      <c r="F16" s="183"/>
      <c r="G16" s="193" t="s">
        <v>314</v>
      </c>
      <c r="H16" s="212">
        <v>41694.5</v>
      </c>
      <c r="I16" s="212">
        <v>27233</v>
      </c>
      <c r="J16" s="213">
        <v>14461.5</v>
      </c>
      <c r="K16" s="213"/>
      <c r="L16" s="205"/>
      <c r="M16" s="204"/>
      <c r="N16" s="183"/>
      <c r="O16" s="183"/>
    </row>
    <row r="17" spans="1:15" ht="53.25" customHeight="1">
      <c r="A17" s="183"/>
      <c r="B17" s="192" t="s">
        <v>385</v>
      </c>
      <c r="C17" s="183"/>
      <c r="D17" s="192"/>
      <c r="E17" s="183"/>
      <c r="F17" s="183"/>
      <c r="G17" s="193" t="s">
        <v>315</v>
      </c>
      <c r="H17" s="212">
        <v>14543.2</v>
      </c>
      <c r="I17" s="212">
        <v>8345.35</v>
      </c>
      <c r="J17" s="213">
        <v>6197.85</v>
      </c>
      <c r="K17" s="213">
        <v>2080.05</v>
      </c>
      <c r="L17" s="205">
        <f aca="true" t="shared" si="0" ref="L17:L22">ROUND((K17/J17)*100,2)</f>
        <v>33.56</v>
      </c>
      <c r="M17" s="204"/>
      <c r="N17" s="183"/>
      <c r="O17" s="183"/>
    </row>
    <row r="18" spans="1:15" ht="37.5" customHeight="1">
      <c r="A18" s="183"/>
      <c r="B18" s="192" t="s">
        <v>334</v>
      </c>
      <c r="C18" s="183"/>
      <c r="D18" s="192"/>
      <c r="E18" s="183"/>
      <c r="F18" s="183"/>
      <c r="G18" s="194" t="s">
        <v>316</v>
      </c>
      <c r="H18" s="212">
        <v>318680.29</v>
      </c>
      <c r="I18" s="212">
        <v>201610.64</v>
      </c>
      <c r="J18" s="213">
        <v>117069.65</v>
      </c>
      <c r="K18" s="213">
        <v>39272.47</v>
      </c>
      <c r="L18" s="205">
        <f t="shared" si="0"/>
        <v>33.55</v>
      </c>
      <c r="M18" s="204"/>
      <c r="N18" s="183"/>
      <c r="O18" s="183"/>
    </row>
    <row r="19" spans="1:15" s="220" customFormat="1" ht="12.75">
      <c r="A19" s="217"/>
      <c r="B19" s="218" t="s">
        <v>313</v>
      </c>
      <c r="C19" s="217"/>
      <c r="D19" s="218"/>
      <c r="E19" s="217"/>
      <c r="F19" s="217"/>
      <c r="G19" s="217"/>
      <c r="H19" s="219">
        <v>972638.15</v>
      </c>
      <c r="I19" s="219">
        <v>350560.63</v>
      </c>
      <c r="J19" s="219">
        <v>428676</v>
      </c>
      <c r="K19" s="229">
        <v>172780.81</v>
      </c>
      <c r="L19" s="205">
        <f t="shared" si="0"/>
        <v>40.31</v>
      </c>
      <c r="M19" s="410">
        <v>193401.52</v>
      </c>
      <c r="N19" s="217"/>
      <c r="O19" s="217"/>
    </row>
    <row r="20" spans="1:15" s="220" customFormat="1" ht="12.75">
      <c r="A20" s="217"/>
      <c r="B20" s="221" t="s">
        <v>314</v>
      </c>
      <c r="C20" s="217"/>
      <c r="D20" s="218"/>
      <c r="E20" s="217"/>
      <c r="F20" s="217"/>
      <c r="G20" s="217"/>
      <c r="H20" s="219">
        <v>41694.5</v>
      </c>
      <c r="I20" s="219">
        <v>27233</v>
      </c>
      <c r="J20" s="219">
        <v>14461.5</v>
      </c>
      <c r="K20" s="229">
        <v>0</v>
      </c>
      <c r="L20" s="205">
        <f t="shared" si="0"/>
        <v>0</v>
      </c>
      <c r="M20" s="410">
        <v>0</v>
      </c>
      <c r="N20" s="217"/>
      <c r="O20" s="217"/>
    </row>
    <row r="21" spans="1:15" s="220" customFormat="1" ht="12.75">
      <c r="A21" s="217"/>
      <c r="B21" s="221" t="s">
        <v>315</v>
      </c>
      <c r="C21" s="217"/>
      <c r="D21" s="218"/>
      <c r="E21" s="217"/>
      <c r="F21" s="217"/>
      <c r="G21" s="217"/>
      <c r="H21" s="219">
        <v>104201.18</v>
      </c>
      <c r="I21" s="219">
        <v>25351.1</v>
      </c>
      <c r="J21" s="219">
        <v>49839.85</v>
      </c>
      <c r="K21" s="229">
        <v>21839.29</v>
      </c>
      <c r="L21" s="205">
        <f t="shared" si="0"/>
        <v>43.82</v>
      </c>
      <c r="M21" s="410">
        <v>29010.23</v>
      </c>
      <c r="N21" s="217"/>
      <c r="O21" s="217"/>
    </row>
    <row r="22" spans="1:15" s="220" customFormat="1" ht="28.5" customHeight="1">
      <c r="A22" s="222"/>
      <c r="B22" s="223" t="s">
        <v>316</v>
      </c>
      <c r="C22" s="222"/>
      <c r="D22" s="224"/>
      <c r="E22" s="222"/>
      <c r="F22" s="222"/>
      <c r="G22" s="222"/>
      <c r="H22" s="225">
        <v>826742.47</v>
      </c>
      <c r="I22" s="225">
        <v>297976.53</v>
      </c>
      <c r="J22" s="225">
        <v>364374.65</v>
      </c>
      <c r="K22" s="409">
        <v>150941.52</v>
      </c>
      <c r="L22" s="297">
        <f t="shared" si="0"/>
        <v>41.42</v>
      </c>
      <c r="M22" s="411">
        <v>164391.29</v>
      </c>
      <c r="N22" s="222"/>
      <c r="O22" s="222"/>
    </row>
  </sheetData>
  <sheetProtection/>
  <mergeCells count="13">
    <mergeCell ref="E8:E9"/>
    <mergeCell ref="I8:I9"/>
    <mergeCell ref="G8:H8"/>
    <mergeCell ref="K8:K9"/>
    <mergeCell ref="L8:L9"/>
    <mergeCell ref="J8:J9"/>
    <mergeCell ref="M8:O8"/>
    <mergeCell ref="A5:O5"/>
    <mergeCell ref="A8:A9"/>
    <mergeCell ref="B8:B9"/>
    <mergeCell ref="C8:C9"/>
    <mergeCell ref="D8:D9"/>
    <mergeCell ref="F8:F9"/>
  </mergeCells>
  <printOptions/>
  <pageMargins left="0.75" right="0.75" top="1" bottom="1" header="0.5" footer="0.5"/>
  <pageSetup fitToHeight="1" fitToWidth="1" horizontalDpi="600" verticalDpi="600" orientation="landscape" paperSize="9" scale="71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24"/>
  <sheetViews>
    <sheetView zoomScalePageLayoutView="0" workbookViewId="0" topLeftCell="A1">
      <pane ySplit="7" topLeftCell="A8" activePane="bottomLeft" state="frozen"/>
      <selection pane="topLeft" activeCell="B1" sqref="B1"/>
      <selection pane="bottomLeft" activeCell="D3" sqref="D3"/>
    </sheetView>
  </sheetViews>
  <sheetFormatPr defaultColWidth="9.00390625" defaultRowHeight="12.75"/>
  <cols>
    <col min="1" max="1" width="3.625" style="139" customWidth="1"/>
    <col min="2" max="2" width="4.125" style="140" customWidth="1"/>
    <col min="3" max="3" width="4.75390625" style="140" customWidth="1"/>
    <col min="4" max="4" width="2.75390625" style="141" customWidth="1"/>
    <col min="5" max="5" width="2.25390625" style="142" customWidth="1"/>
    <col min="6" max="6" width="2.25390625" style="143" customWidth="1"/>
    <col min="7" max="7" width="6.625" style="141" customWidth="1"/>
    <col min="8" max="8" width="6.00390625" style="142" customWidth="1"/>
    <col min="9" max="9" width="3.75390625" style="143" customWidth="1"/>
    <col min="10" max="10" width="2.75390625" style="141" customWidth="1"/>
    <col min="11" max="11" width="2.00390625" style="141" customWidth="1"/>
    <col min="12" max="12" width="2.75390625" style="141" customWidth="1"/>
    <col min="13" max="13" width="2.625" style="141" customWidth="1"/>
    <col min="14" max="14" width="2.25390625" style="141" customWidth="1"/>
    <col min="15" max="15" width="2.00390625" style="141" customWidth="1"/>
    <col min="16" max="16" width="2.375" style="141" customWidth="1"/>
    <col min="17" max="17" width="2.25390625" style="141" customWidth="1"/>
    <col min="18" max="19" width="2.375" style="141" customWidth="1"/>
    <col min="20" max="21" width="2.25390625" style="141" customWidth="1"/>
    <col min="22" max="22" width="2.125" style="141" customWidth="1"/>
    <col min="23" max="23" width="2.00390625" style="141" customWidth="1"/>
    <col min="24" max="24" width="2.375" style="141" customWidth="1"/>
    <col min="25" max="25" width="3.00390625" style="141" customWidth="1"/>
    <col min="26" max="26" width="2.375" style="141" customWidth="1"/>
    <col min="27" max="27" width="2.25390625" style="141" customWidth="1"/>
    <col min="28" max="28" width="7.375" style="141" customWidth="1"/>
    <col min="29" max="29" width="6.625" style="141" customWidth="1"/>
    <col min="30" max="30" width="4.125" style="141" customWidth="1"/>
    <col min="31" max="31" width="7.375" style="141" customWidth="1"/>
    <col min="32" max="32" width="5.875" style="141" customWidth="1"/>
    <col min="33" max="33" width="4.00390625" style="141" customWidth="1"/>
    <col min="34" max="34" width="2.375" style="141" customWidth="1"/>
    <col min="35" max="35" width="2.25390625" style="141" customWidth="1"/>
    <col min="36" max="36" width="1.875" style="141" customWidth="1"/>
    <col min="37" max="37" width="2.375" style="141" customWidth="1"/>
    <col min="38" max="38" width="2.25390625" style="141" customWidth="1"/>
    <col min="39" max="39" width="2.125" style="141" customWidth="1"/>
    <col min="40" max="16384" width="9.125" style="134" customWidth="1"/>
  </cols>
  <sheetData>
    <row r="1" spans="4:39" s="126" customFormat="1" ht="16.5" customHeight="1"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568"/>
      <c r="AC1" s="569"/>
      <c r="AD1" s="127"/>
      <c r="AE1" s="127"/>
      <c r="AF1" s="127"/>
      <c r="AG1" s="567" t="s">
        <v>290</v>
      </c>
      <c r="AH1" s="567"/>
      <c r="AI1" s="567"/>
      <c r="AJ1" s="567"/>
      <c r="AK1" s="567"/>
      <c r="AL1" s="567"/>
      <c r="AM1" s="567"/>
    </row>
    <row r="2" spans="1:39" s="117" customFormat="1" ht="42" customHeight="1">
      <c r="A2" s="566" t="s">
        <v>439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6"/>
      <c r="AF2" s="566"/>
      <c r="AG2" s="566"/>
      <c r="AH2" s="566"/>
      <c r="AI2" s="566"/>
      <c r="AJ2" s="566"/>
      <c r="AK2" s="566"/>
      <c r="AL2" s="566"/>
      <c r="AM2" s="566"/>
    </row>
    <row r="3" spans="1:30" s="450" customFormat="1" ht="42" customHeight="1">
      <c r="A3" s="446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8"/>
      <c r="AB3" s="449"/>
      <c r="AC3" s="449"/>
      <c r="AD3" s="449"/>
    </row>
    <row r="4" spans="1:39" s="450" customFormat="1" ht="8.25" customHeight="1">
      <c r="A4" s="571" t="s">
        <v>79</v>
      </c>
      <c r="B4" s="572" t="s">
        <v>80</v>
      </c>
      <c r="C4" s="579" t="s">
        <v>81</v>
      </c>
      <c r="D4" s="581" t="s">
        <v>419</v>
      </c>
      <c r="E4" s="581"/>
      <c r="F4" s="581"/>
      <c r="G4" s="582" t="s">
        <v>276</v>
      </c>
      <c r="H4" s="582"/>
      <c r="I4" s="582"/>
      <c r="J4" s="573" t="s">
        <v>128</v>
      </c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89"/>
      <c r="W4" s="589"/>
      <c r="X4" s="589"/>
      <c r="Y4" s="589"/>
      <c r="Z4" s="590"/>
      <c r="AA4" s="474"/>
      <c r="AB4" s="570" t="s">
        <v>106</v>
      </c>
      <c r="AC4" s="570"/>
      <c r="AD4" s="570"/>
      <c r="AE4" s="475" t="s">
        <v>422</v>
      </c>
      <c r="AF4" s="476"/>
      <c r="AG4" s="476"/>
      <c r="AH4" s="476"/>
      <c r="AI4" s="476"/>
      <c r="AJ4" s="476"/>
      <c r="AK4" s="476"/>
      <c r="AL4" s="476"/>
      <c r="AM4" s="477"/>
    </row>
    <row r="5" spans="1:39" s="450" customFormat="1" ht="8.25" customHeight="1">
      <c r="A5" s="571"/>
      <c r="B5" s="572"/>
      <c r="C5" s="580"/>
      <c r="D5" s="581"/>
      <c r="E5" s="581"/>
      <c r="F5" s="581"/>
      <c r="G5" s="582"/>
      <c r="H5" s="582"/>
      <c r="I5" s="582"/>
      <c r="J5" s="570" t="s">
        <v>105</v>
      </c>
      <c r="K5" s="570"/>
      <c r="L5" s="570"/>
      <c r="M5" s="570" t="s">
        <v>128</v>
      </c>
      <c r="N5" s="570"/>
      <c r="O5" s="570"/>
      <c r="P5" s="570"/>
      <c r="Q5" s="570"/>
      <c r="R5" s="570"/>
      <c r="S5" s="570"/>
      <c r="T5" s="570"/>
      <c r="U5" s="570"/>
      <c r="V5" s="576"/>
      <c r="W5" s="576"/>
      <c r="X5" s="576"/>
      <c r="Y5" s="576"/>
      <c r="Z5" s="576"/>
      <c r="AA5" s="576"/>
      <c r="AB5" s="570"/>
      <c r="AC5" s="570"/>
      <c r="AD5" s="570"/>
      <c r="AE5" s="591" t="s">
        <v>420</v>
      </c>
      <c r="AF5" s="591"/>
      <c r="AG5" s="591"/>
      <c r="AH5" s="478" t="s">
        <v>421</v>
      </c>
      <c r="AI5" s="478"/>
      <c r="AJ5" s="478"/>
      <c r="AK5" s="592" t="s">
        <v>424</v>
      </c>
      <c r="AL5" s="593"/>
      <c r="AM5" s="594"/>
    </row>
    <row r="6" spans="1:39" s="450" customFormat="1" ht="36.75" customHeight="1">
      <c r="A6" s="571"/>
      <c r="B6" s="572"/>
      <c r="C6" s="580"/>
      <c r="D6" s="581"/>
      <c r="E6" s="581"/>
      <c r="F6" s="581"/>
      <c r="G6" s="582"/>
      <c r="H6" s="582"/>
      <c r="I6" s="582"/>
      <c r="J6" s="570"/>
      <c r="K6" s="570"/>
      <c r="L6" s="570"/>
      <c r="M6" s="570" t="s">
        <v>427</v>
      </c>
      <c r="N6" s="570"/>
      <c r="O6" s="570"/>
      <c r="P6" s="570" t="s">
        <v>425</v>
      </c>
      <c r="Q6" s="570"/>
      <c r="R6" s="570"/>
      <c r="S6" s="570" t="s">
        <v>426</v>
      </c>
      <c r="T6" s="570"/>
      <c r="U6" s="570"/>
      <c r="V6" s="573" t="s">
        <v>297</v>
      </c>
      <c r="W6" s="574"/>
      <c r="X6" s="575"/>
      <c r="Y6" s="573" t="s">
        <v>285</v>
      </c>
      <c r="Z6" s="574"/>
      <c r="AA6" s="575"/>
      <c r="AB6" s="570"/>
      <c r="AC6" s="570"/>
      <c r="AD6" s="570"/>
      <c r="AE6" s="570"/>
      <c r="AF6" s="570"/>
      <c r="AG6" s="570"/>
      <c r="AH6" s="570" t="s">
        <v>423</v>
      </c>
      <c r="AI6" s="570"/>
      <c r="AJ6" s="570"/>
      <c r="AK6" s="595"/>
      <c r="AL6" s="596"/>
      <c r="AM6" s="597"/>
    </row>
    <row r="7" spans="1:39" s="453" customFormat="1" ht="18" customHeight="1">
      <c r="A7" s="571"/>
      <c r="B7" s="572"/>
      <c r="C7" s="580"/>
      <c r="D7" s="451" t="s">
        <v>262</v>
      </c>
      <c r="E7" s="451" t="s">
        <v>263</v>
      </c>
      <c r="F7" s="451" t="s">
        <v>264</v>
      </c>
      <c r="G7" s="451" t="s">
        <v>262</v>
      </c>
      <c r="H7" s="451" t="s">
        <v>263</v>
      </c>
      <c r="I7" s="451" t="s">
        <v>264</v>
      </c>
      <c r="J7" s="479" t="s">
        <v>262</v>
      </c>
      <c r="K7" s="479" t="s">
        <v>265</v>
      </c>
      <c r="L7" s="479" t="s">
        <v>264</v>
      </c>
      <c r="M7" s="480" t="s">
        <v>262</v>
      </c>
      <c r="N7" s="480" t="s">
        <v>265</v>
      </c>
      <c r="O7" s="480" t="s">
        <v>264</v>
      </c>
      <c r="P7" s="480" t="s">
        <v>262</v>
      </c>
      <c r="Q7" s="480" t="s">
        <v>265</v>
      </c>
      <c r="R7" s="480" t="s">
        <v>264</v>
      </c>
      <c r="S7" s="480" t="s">
        <v>262</v>
      </c>
      <c r="T7" s="480" t="s">
        <v>265</v>
      </c>
      <c r="U7" s="480" t="s">
        <v>264</v>
      </c>
      <c r="V7" s="480" t="s">
        <v>262</v>
      </c>
      <c r="W7" s="480" t="s">
        <v>265</v>
      </c>
      <c r="X7" s="480" t="s">
        <v>264</v>
      </c>
      <c r="Y7" s="480" t="s">
        <v>262</v>
      </c>
      <c r="Z7" s="480" t="s">
        <v>265</v>
      </c>
      <c r="AA7" s="480" t="s">
        <v>264</v>
      </c>
      <c r="AB7" s="480" t="s">
        <v>262</v>
      </c>
      <c r="AC7" s="480" t="s">
        <v>265</v>
      </c>
      <c r="AD7" s="480" t="s">
        <v>264</v>
      </c>
      <c r="AE7" s="479" t="s">
        <v>262</v>
      </c>
      <c r="AF7" s="479" t="s">
        <v>265</v>
      </c>
      <c r="AG7" s="479" t="s">
        <v>264</v>
      </c>
      <c r="AH7" s="480" t="s">
        <v>262</v>
      </c>
      <c r="AI7" s="480" t="s">
        <v>265</v>
      </c>
      <c r="AJ7" s="480" t="s">
        <v>264</v>
      </c>
      <c r="AK7" s="479" t="s">
        <v>262</v>
      </c>
      <c r="AL7" s="479" t="s">
        <v>265</v>
      </c>
      <c r="AM7" s="479" t="s">
        <v>264</v>
      </c>
    </row>
    <row r="8" spans="1:39" s="459" customFormat="1" ht="12" customHeight="1">
      <c r="A8" s="454">
        <v>1</v>
      </c>
      <c r="B8" s="454">
        <v>2</v>
      </c>
      <c r="C8" s="454">
        <v>3</v>
      </c>
      <c r="D8" s="455">
        <v>4</v>
      </c>
      <c r="E8" s="455">
        <v>5</v>
      </c>
      <c r="F8" s="456">
        <v>6</v>
      </c>
      <c r="G8" s="455">
        <v>7</v>
      </c>
      <c r="H8" s="455">
        <v>8</v>
      </c>
      <c r="I8" s="456">
        <v>9</v>
      </c>
      <c r="J8" s="457">
        <v>10</v>
      </c>
      <c r="K8" s="457">
        <v>11</v>
      </c>
      <c r="L8" s="458">
        <v>12</v>
      </c>
      <c r="M8" s="456">
        <v>13</v>
      </c>
      <c r="N8" s="456">
        <v>14</v>
      </c>
      <c r="O8" s="457">
        <v>15</v>
      </c>
      <c r="P8" s="456">
        <v>13</v>
      </c>
      <c r="Q8" s="456">
        <v>14</v>
      </c>
      <c r="R8" s="457">
        <v>15</v>
      </c>
      <c r="S8" s="456">
        <v>19</v>
      </c>
      <c r="T8" s="456">
        <v>20</v>
      </c>
      <c r="U8" s="457">
        <v>21</v>
      </c>
      <c r="V8" s="456">
        <v>22</v>
      </c>
      <c r="W8" s="456">
        <v>23</v>
      </c>
      <c r="X8" s="457">
        <v>24</v>
      </c>
      <c r="Y8" s="456">
        <v>25</v>
      </c>
      <c r="Z8" s="456">
        <v>26</v>
      </c>
      <c r="AA8" s="457">
        <v>27</v>
      </c>
      <c r="AB8" s="457">
        <v>28</v>
      </c>
      <c r="AC8" s="457">
        <v>29</v>
      </c>
      <c r="AD8" s="457">
        <v>30</v>
      </c>
      <c r="AE8" s="457">
        <v>10</v>
      </c>
      <c r="AF8" s="457">
        <v>11</v>
      </c>
      <c r="AG8" s="458">
        <v>12</v>
      </c>
      <c r="AH8" s="456">
        <v>13</v>
      </c>
      <c r="AI8" s="456">
        <v>14</v>
      </c>
      <c r="AJ8" s="457">
        <v>15</v>
      </c>
      <c r="AK8" s="457">
        <v>10</v>
      </c>
      <c r="AL8" s="457">
        <v>11</v>
      </c>
      <c r="AM8" s="458">
        <v>12</v>
      </c>
    </row>
    <row r="9" spans="1:39" s="459" customFormat="1" ht="35.25" customHeight="1">
      <c r="A9" s="583" t="s">
        <v>392</v>
      </c>
      <c r="B9" s="584"/>
      <c r="C9" s="585"/>
      <c r="D9" s="455"/>
      <c r="E9" s="455"/>
      <c r="F9" s="456"/>
      <c r="G9" s="455"/>
      <c r="H9" s="455"/>
      <c r="I9" s="456"/>
      <c r="J9" s="457"/>
      <c r="K9" s="460"/>
      <c r="L9" s="458"/>
      <c r="M9" s="456"/>
      <c r="N9" s="456"/>
      <c r="O9" s="457"/>
      <c r="P9" s="456"/>
      <c r="Q9" s="456"/>
      <c r="R9" s="457"/>
      <c r="S9" s="456"/>
      <c r="T9" s="461"/>
      <c r="U9" s="457"/>
      <c r="V9" s="456"/>
      <c r="W9" s="456"/>
      <c r="X9" s="457"/>
      <c r="Y9" s="456"/>
      <c r="Z9" s="456"/>
      <c r="AA9" s="457"/>
      <c r="AB9" s="457"/>
      <c r="AC9" s="460"/>
      <c r="AD9" s="457"/>
      <c r="AE9" s="457"/>
      <c r="AF9" s="460"/>
      <c r="AG9" s="458"/>
      <c r="AH9" s="456"/>
      <c r="AI9" s="456"/>
      <c r="AJ9" s="457"/>
      <c r="AK9" s="457"/>
      <c r="AL9" s="460"/>
      <c r="AM9" s="458"/>
    </row>
    <row r="10" spans="1:39" s="467" customFormat="1" ht="12.75" customHeight="1">
      <c r="A10" s="462"/>
      <c r="B10" s="463"/>
      <c r="C10" s="463"/>
      <c r="D10" s="464"/>
      <c r="E10" s="464"/>
      <c r="F10" s="464"/>
      <c r="G10" s="464"/>
      <c r="H10" s="464"/>
      <c r="I10" s="464"/>
      <c r="J10" s="464"/>
      <c r="K10" s="464"/>
      <c r="L10" s="464"/>
      <c r="M10" s="465"/>
      <c r="N10" s="465"/>
      <c r="O10" s="464"/>
      <c r="P10" s="465"/>
      <c r="Q10" s="465"/>
      <c r="R10" s="464"/>
      <c r="S10" s="465"/>
      <c r="T10" s="464"/>
      <c r="U10" s="464"/>
      <c r="V10" s="465"/>
      <c r="W10" s="465"/>
      <c r="X10" s="464"/>
      <c r="Y10" s="465"/>
      <c r="Z10" s="465"/>
      <c r="AA10" s="464"/>
      <c r="AB10" s="464"/>
      <c r="AC10" s="466"/>
      <c r="AD10" s="464"/>
      <c r="AE10" s="464"/>
      <c r="AF10" s="464"/>
      <c r="AG10" s="464"/>
      <c r="AH10" s="465"/>
      <c r="AI10" s="465"/>
      <c r="AJ10" s="464"/>
      <c r="AK10" s="464"/>
      <c r="AL10" s="464"/>
      <c r="AM10" s="464"/>
    </row>
    <row r="11" spans="1:39" s="467" customFormat="1" ht="15.75" customHeight="1">
      <c r="A11" s="462"/>
      <c r="B11" s="463"/>
      <c r="C11" s="463"/>
      <c r="D11" s="464"/>
      <c r="E11" s="464"/>
      <c r="F11" s="464"/>
      <c r="G11" s="464"/>
      <c r="H11" s="464"/>
      <c r="I11" s="464"/>
      <c r="J11" s="464"/>
      <c r="K11" s="464"/>
      <c r="L11" s="464"/>
      <c r="M11" s="465"/>
      <c r="N11" s="465"/>
      <c r="O11" s="465"/>
      <c r="P11" s="465"/>
      <c r="Q11" s="465"/>
      <c r="R11" s="465"/>
      <c r="S11" s="465"/>
      <c r="T11" s="464"/>
      <c r="U11" s="464"/>
      <c r="V11" s="465"/>
      <c r="W11" s="465"/>
      <c r="X11" s="465"/>
      <c r="Y11" s="465"/>
      <c r="Z11" s="465"/>
      <c r="AA11" s="465"/>
      <c r="AB11" s="465"/>
      <c r="AC11" s="468"/>
      <c r="AD11" s="464"/>
      <c r="AE11" s="464"/>
      <c r="AF11" s="464"/>
      <c r="AG11" s="464"/>
      <c r="AH11" s="465"/>
      <c r="AI11" s="465"/>
      <c r="AJ11" s="465"/>
      <c r="AK11" s="464"/>
      <c r="AL11" s="464"/>
      <c r="AM11" s="464"/>
    </row>
    <row r="12" spans="1:39" s="467" customFormat="1" ht="15.75" customHeight="1">
      <c r="A12" s="462"/>
      <c r="B12" s="463"/>
      <c r="C12" s="469"/>
      <c r="D12" s="464"/>
      <c r="E12" s="464"/>
      <c r="F12" s="464"/>
      <c r="G12" s="464"/>
      <c r="H12" s="464"/>
      <c r="I12" s="464"/>
      <c r="J12" s="464"/>
      <c r="K12" s="466"/>
      <c r="L12" s="464"/>
      <c r="M12" s="465"/>
      <c r="N12" s="465"/>
      <c r="O12" s="465"/>
      <c r="P12" s="465"/>
      <c r="Q12" s="465"/>
      <c r="R12" s="465"/>
      <c r="S12" s="465"/>
      <c r="T12" s="468"/>
      <c r="U12" s="465"/>
      <c r="V12" s="465"/>
      <c r="W12" s="465"/>
      <c r="X12" s="465"/>
      <c r="Y12" s="465"/>
      <c r="Z12" s="465"/>
      <c r="AA12" s="465"/>
      <c r="AB12" s="465"/>
      <c r="AC12" s="465"/>
      <c r="AD12" s="464"/>
      <c r="AE12" s="464"/>
      <c r="AF12" s="466"/>
      <c r="AG12" s="464"/>
      <c r="AH12" s="465"/>
      <c r="AI12" s="465"/>
      <c r="AJ12" s="465"/>
      <c r="AK12" s="464"/>
      <c r="AL12" s="466"/>
      <c r="AM12" s="464"/>
    </row>
    <row r="13" spans="1:39" s="467" customFormat="1" ht="34.5" customHeight="1">
      <c r="A13" s="586" t="s">
        <v>393</v>
      </c>
      <c r="B13" s="587"/>
      <c r="C13" s="588"/>
      <c r="D13" s="464"/>
      <c r="E13" s="464"/>
      <c r="F13" s="464"/>
      <c r="G13" s="464"/>
      <c r="H13" s="466"/>
      <c r="I13" s="464"/>
      <c r="J13" s="464"/>
      <c r="K13" s="466"/>
      <c r="L13" s="464"/>
      <c r="M13" s="465"/>
      <c r="N13" s="465"/>
      <c r="O13" s="465"/>
      <c r="P13" s="465"/>
      <c r="Q13" s="465"/>
      <c r="R13" s="465"/>
      <c r="S13" s="465"/>
      <c r="T13" s="468"/>
      <c r="U13" s="465"/>
      <c r="V13" s="465"/>
      <c r="W13" s="465"/>
      <c r="X13" s="465"/>
      <c r="Y13" s="465"/>
      <c r="Z13" s="465"/>
      <c r="AA13" s="465"/>
      <c r="AB13" s="465"/>
      <c r="AC13" s="468"/>
      <c r="AD13" s="464"/>
      <c r="AE13" s="464"/>
      <c r="AF13" s="466"/>
      <c r="AG13" s="464"/>
      <c r="AH13" s="465"/>
      <c r="AI13" s="465"/>
      <c r="AJ13" s="465"/>
      <c r="AK13" s="464"/>
      <c r="AL13" s="466"/>
      <c r="AM13" s="464"/>
    </row>
    <row r="14" spans="1:39" s="467" customFormat="1" ht="12.75" customHeight="1">
      <c r="A14" s="462">
        <v>600</v>
      </c>
      <c r="B14" s="463"/>
      <c r="C14" s="463"/>
      <c r="D14" s="464"/>
      <c r="E14" s="464"/>
      <c r="F14" s="464"/>
      <c r="G14" s="464">
        <v>1515000</v>
      </c>
      <c r="H14" s="464">
        <v>169577.86</v>
      </c>
      <c r="I14" s="464">
        <f>ROUND((H14/G14)*100,2)</f>
        <v>11.19</v>
      </c>
      <c r="J14" s="464"/>
      <c r="K14" s="466"/>
      <c r="L14" s="464"/>
      <c r="M14" s="465">
        <v>0</v>
      </c>
      <c r="N14" s="465"/>
      <c r="O14" s="464"/>
      <c r="P14" s="465">
        <v>0</v>
      </c>
      <c r="Q14" s="465"/>
      <c r="R14" s="464"/>
      <c r="S14" s="465"/>
      <c r="T14" s="468"/>
      <c r="U14" s="464"/>
      <c r="V14" s="465"/>
      <c r="W14" s="465"/>
      <c r="X14" s="464"/>
      <c r="Y14" s="465">
        <v>0</v>
      </c>
      <c r="Z14" s="465"/>
      <c r="AA14" s="464"/>
      <c r="AB14" s="464">
        <v>1515000</v>
      </c>
      <c r="AC14" s="464">
        <v>169577.86</v>
      </c>
      <c r="AD14" s="464">
        <f>ROUND((AC14/AB14)*100,2)</f>
        <v>11.19</v>
      </c>
      <c r="AE14" s="464">
        <v>1515000</v>
      </c>
      <c r="AF14" s="464">
        <v>169577.86</v>
      </c>
      <c r="AG14" s="464">
        <f aca="true" t="shared" si="0" ref="AG14:AG19">ROUND((AF14/AE14)*100,2)</f>
        <v>11.19</v>
      </c>
      <c r="AH14" s="465">
        <v>0</v>
      </c>
      <c r="AI14" s="465"/>
      <c r="AJ14" s="464"/>
      <c r="AK14" s="464"/>
      <c r="AL14" s="466"/>
      <c r="AM14" s="464"/>
    </row>
    <row r="15" spans="1:39" s="467" customFormat="1" ht="12.75" customHeight="1">
      <c r="A15" s="462"/>
      <c r="B15" s="463">
        <v>60014</v>
      </c>
      <c r="C15" s="463"/>
      <c r="D15" s="464"/>
      <c r="E15" s="464"/>
      <c r="F15" s="464"/>
      <c r="G15" s="464">
        <v>1515000</v>
      </c>
      <c r="H15" s="464">
        <v>169577.86</v>
      </c>
      <c r="I15" s="464">
        <f>ROUND((H15/G15)*100,2)</f>
        <v>11.19</v>
      </c>
      <c r="J15" s="464"/>
      <c r="K15" s="466"/>
      <c r="L15" s="464"/>
      <c r="M15" s="465">
        <v>0</v>
      </c>
      <c r="N15" s="465"/>
      <c r="O15" s="464"/>
      <c r="P15" s="465">
        <v>0</v>
      </c>
      <c r="Q15" s="465"/>
      <c r="R15" s="464"/>
      <c r="S15" s="465"/>
      <c r="T15" s="468"/>
      <c r="U15" s="464"/>
      <c r="V15" s="465"/>
      <c r="W15" s="465"/>
      <c r="X15" s="464"/>
      <c r="Y15" s="465">
        <v>0</v>
      </c>
      <c r="Z15" s="465"/>
      <c r="AA15" s="464"/>
      <c r="AB15" s="464">
        <v>1515000</v>
      </c>
      <c r="AC15" s="464">
        <v>169577.86</v>
      </c>
      <c r="AD15" s="464">
        <f>ROUND((AC15/AB15)*100,2)</f>
        <v>11.19</v>
      </c>
      <c r="AE15" s="464">
        <v>1515000</v>
      </c>
      <c r="AF15" s="464">
        <v>169577.86</v>
      </c>
      <c r="AG15" s="464">
        <f t="shared" si="0"/>
        <v>11.19</v>
      </c>
      <c r="AH15" s="465">
        <v>0</v>
      </c>
      <c r="AI15" s="465"/>
      <c r="AJ15" s="464"/>
      <c r="AK15" s="464"/>
      <c r="AL15" s="466"/>
      <c r="AM15" s="464"/>
    </row>
    <row r="16" spans="1:39" s="467" customFormat="1" ht="12.75" customHeight="1">
      <c r="A16" s="462"/>
      <c r="B16" s="463"/>
      <c r="C16" s="470">
        <v>6050</v>
      </c>
      <c r="D16" s="464">
        <v>0</v>
      </c>
      <c r="E16" s="464">
        <v>0</v>
      </c>
      <c r="F16" s="464">
        <v>0</v>
      </c>
      <c r="G16" s="464">
        <v>100000</v>
      </c>
      <c r="H16" s="464">
        <v>0</v>
      </c>
      <c r="I16" s="464">
        <f>ROUND((H16/G16)*100,2)</f>
        <v>0</v>
      </c>
      <c r="J16" s="464">
        <v>0</v>
      </c>
      <c r="K16" s="464"/>
      <c r="L16" s="464"/>
      <c r="M16" s="465">
        <v>0</v>
      </c>
      <c r="N16" s="465"/>
      <c r="O16" s="464"/>
      <c r="P16" s="465">
        <v>0</v>
      </c>
      <c r="Q16" s="465"/>
      <c r="R16" s="464"/>
      <c r="S16" s="465"/>
      <c r="T16" s="468"/>
      <c r="U16" s="464"/>
      <c r="V16" s="465"/>
      <c r="W16" s="465"/>
      <c r="X16" s="464"/>
      <c r="Y16" s="465">
        <v>0</v>
      </c>
      <c r="Z16" s="465"/>
      <c r="AA16" s="464"/>
      <c r="AB16" s="464">
        <v>100000</v>
      </c>
      <c r="AC16" s="464">
        <v>0</v>
      </c>
      <c r="AD16" s="464">
        <f>ROUND((AC16/AB16)*100,2)</f>
        <v>0</v>
      </c>
      <c r="AE16" s="464">
        <v>100000</v>
      </c>
      <c r="AF16" s="464">
        <v>0</v>
      </c>
      <c r="AG16" s="464">
        <f t="shared" si="0"/>
        <v>0</v>
      </c>
      <c r="AH16" s="465">
        <v>0</v>
      </c>
      <c r="AI16" s="465"/>
      <c r="AJ16" s="464"/>
      <c r="AK16" s="464">
        <v>0</v>
      </c>
      <c r="AL16" s="464"/>
      <c r="AM16" s="464"/>
    </row>
    <row r="17" spans="1:39" s="467" customFormat="1" ht="15.75" customHeight="1" hidden="1">
      <c r="A17" s="462"/>
      <c r="B17" s="463"/>
      <c r="C17" s="471">
        <v>2710</v>
      </c>
      <c r="D17" s="464"/>
      <c r="E17" s="464"/>
      <c r="F17" s="464"/>
      <c r="G17" s="464">
        <v>0</v>
      </c>
      <c r="H17" s="464"/>
      <c r="I17" s="464"/>
      <c r="J17" s="464">
        <v>0</v>
      </c>
      <c r="K17" s="464"/>
      <c r="L17" s="464"/>
      <c r="M17" s="465"/>
      <c r="N17" s="465"/>
      <c r="O17" s="465"/>
      <c r="P17" s="465"/>
      <c r="Q17" s="465"/>
      <c r="R17" s="465"/>
      <c r="S17" s="465"/>
      <c r="T17" s="468"/>
      <c r="U17" s="465"/>
      <c r="V17" s="465"/>
      <c r="W17" s="465"/>
      <c r="X17" s="465"/>
      <c r="Y17" s="465"/>
      <c r="Z17" s="465"/>
      <c r="AA17" s="465"/>
      <c r="AB17" s="465"/>
      <c r="AC17" s="468"/>
      <c r="AD17" s="465"/>
      <c r="AE17" s="464"/>
      <c r="AF17" s="464"/>
      <c r="AG17" s="464" t="e">
        <f t="shared" si="0"/>
        <v>#DIV/0!</v>
      </c>
      <c r="AH17" s="465"/>
      <c r="AI17" s="465"/>
      <c r="AJ17" s="465"/>
      <c r="AK17" s="464">
        <v>0</v>
      </c>
      <c r="AL17" s="464"/>
      <c r="AM17" s="464"/>
    </row>
    <row r="18" spans="1:39" s="467" customFormat="1" ht="15.75" customHeight="1">
      <c r="A18" s="462"/>
      <c r="B18" s="463"/>
      <c r="C18" s="471">
        <v>6300</v>
      </c>
      <c r="D18" s="464"/>
      <c r="E18" s="464"/>
      <c r="F18" s="464"/>
      <c r="G18" s="464">
        <v>1415000</v>
      </c>
      <c r="H18" s="464">
        <v>169577.86</v>
      </c>
      <c r="I18" s="464">
        <f>ROUND((H18/G18)*100,2)</f>
        <v>11.98</v>
      </c>
      <c r="J18" s="464">
        <v>0</v>
      </c>
      <c r="K18" s="466"/>
      <c r="L18" s="464"/>
      <c r="M18" s="465">
        <v>0</v>
      </c>
      <c r="N18" s="465"/>
      <c r="O18" s="465"/>
      <c r="P18" s="465">
        <v>0</v>
      </c>
      <c r="Q18" s="465"/>
      <c r="R18" s="465"/>
      <c r="S18" s="465"/>
      <c r="T18" s="468"/>
      <c r="U18" s="465"/>
      <c r="V18" s="465"/>
      <c r="W18" s="465"/>
      <c r="X18" s="465"/>
      <c r="Y18" s="465">
        <v>0</v>
      </c>
      <c r="Z18" s="465"/>
      <c r="AA18" s="465"/>
      <c r="AB18" s="465">
        <v>1415000</v>
      </c>
      <c r="AC18" s="465">
        <v>169577.86</v>
      </c>
      <c r="AD18" s="464">
        <f>ROUND((AC18/AB18)*100,2)</f>
        <v>11.98</v>
      </c>
      <c r="AE18" s="464">
        <v>1415000</v>
      </c>
      <c r="AF18" s="464">
        <v>169577.86</v>
      </c>
      <c r="AG18" s="464">
        <f t="shared" si="0"/>
        <v>11.98</v>
      </c>
      <c r="AH18" s="465">
        <v>0</v>
      </c>
      <c r="AI18" s="465"/>
      <c r="AJ18" s="465"/>
      <c r="AK18" s="464">
        <v>0</v>
      </c>
      <c r="AL18" s="466"/>
      <c r="AM18" s="464"/>
    </row>
    <row r="19" spans="1:39" s="473" customFormat="1" ht="18" customHeight="1">
      <c r="A19" s="577" t="s">
        <v>440</v>
      </c>
      <c r="B19" s="578"/>
      <c r="C19" s="578"/>
      <c r="D19" s="452">
        <f>SUM(D10:D18)</f>
        <v>0</v>
      </c>
      <c r="E19" s="452">
        <f>SUM(E10:E18)</f>
        <v>0</v>
      </c>
      <c r="F19" s="472">
        <v>0</v>
      </c>
      <c r="G19" s="452">
        <v>1515000</v>
      </c>
      <c r="H19" s="452">
        <f>SUM(H14)</f>
        <v>169577.86</v>
      </c>
      <c r="I19" s="472">
        <f>ROUND((H19/G19)*100,2)</f>
        <v>11.19</v>
      </c>
      <c r="J19" s="452">
        <f>SUM(J10:J18)</f>
        <v>0</v>
      </c>
      <c r="K19" s="452">
        <f>SUM(K10:K18)</f>
        <v>0</v>
      </c>
      <c r="L19" s="472">
        <v>0</v>
      </c>
      <c r="M19" s="452">
        <f>SUM(M10:M18)</f>
        <v>0</v>
      </c>
      <c r="N19" s="452">
        <f>SUM(N10:N18)</f>
        <v>0</v>
      </c>
      <c r="O19" s="472">
        <v>0</v>
      </c>
      <c r="P19" s="452">
        <f>SUM(P10:P18)</f>
        <v>0</v>
      </c>
      <c r="Q19" s="452">
        <f>SUM(Q10:Q18)</f>
        <v>0</v>
      </c>
      <c r="R19" s="472">
        <v>0</v>
      </c>
      <c r="S19" s="452">
        <f>SUM(S10:S18)</f>
        <v>0</v>
      </c>
      <c r="T19" s="452">
        <f>SUM(T10:T18)</f>
        <v>0</v>
      </c>
      <c r="U19" s="472">
        <v>0</v>
      </c>
      <c r="V19" s="452">
        <f>SUM(V10:V18)</f>
        <v>0</v>
      </c>
      <c r="W19" s="452">
        <f>SUM(W10:W18)</f>
        <v>0</v>
      </c>
      <c r="X19" s="472">
        <v>0</v>
      </c>
      <c r="Y19" s="452">
        <f>SUM(Y10:Y18)</f>
        <v>0</v>
      </c>
      <c r="Z19" s="452">
        <f>SUM(Z10:Z18)</f>
        <v>0</v>
      </c>
      <c r="AA19" s="472">
        <v>0</v>
      </c>
      <c r="AB19" s="452">
        <v>1515000</v>
      </c>
      <c r="AC19" s="452">
        <f>SUM(AC14)</f>
        <v>169577.86</v>
      </c>
      <c r="AD19" s="472">
        <f>ROUND((AC19/AB19)*100,2)</f>
        <v>11.19</v>
      </c>
      <c r="AE19" s="452">
        <v>1515000</v>
      </c>
      <c r="AF19" s="452">
        <f>SUM(AF14)</f>
        <v>169577.86</v>
      </c>
      <c r="AG19" s="472">
        <f t="shared" si="0"/>
        <v>11.19</v>
      </c>
      <c r="AH19" s="452">
        <f>SUM(AH10:AH18)</f>
        <v>0</v>
      </c>
      <c r="AI19" s="452">
        <f>SUM(AI10:AI18)</f>
        <v>0</v>
      </c>
      <c r="AJ19" s="472">
        <v>0</v>
      </c>
      <c r="AK19" s="452">
        <f>SUM(AK10:AK18)</f>
        <v>0</v>
      </c>
      <c r="AL19" s="452">
        <f>SUM(AL10:AL18)</f>
        <v>0</v>
      </c>
      <c r="AM19" s="472">
        <v>0</v>
      </c>
    </row>
    <row r="20" spans="11:38" ht="8.25">
      <c r="K20" s="295"/>
      <c r="AC20" s="295"/>
      <c r="AF20" s="295"/>
      <c r="AL20" s="295"/>
    </row>
    <row r="24" ht="8.25">
      <c r="AC24" s="141" t="s">
        <v>281</v>
      </c>
    </row>
  </sheetData>
  <sheetProtection/>
  <mergeCells count="23">
    <mergeCell ref="AH6:AJ6"/>
    <mergeCell ref="AE5:AG6"/>
    <mergeCell ref="AK5:AM6"/>
    <mergeCell ref="M6:O6"/>
    <mergeCell ref="P6:R6"/>
    <mergeCell ref="J5:L6"/>
    <mergeCell ref="A19:C19"/>
    <mergeCell ref="C4:C7"/>
    <mergeCell ref="D4:F6"/>
    <mergeCell ref="G4:I6"/>
    <mergeCell ref="A9:C9"/>
    <mergeCell ref="A13:C13"/>
    <mergeCell ref="J4:Z4"/>
    <mergeCell ref="A2:AM2"/>
    <mergeCell ref="AG1:AM1"/>
    <mergeCell ref="AB1:AC1"/>
    <mergeCell ref="AB4:AD6"/>
    <mergeCell ref="A4:A7"/>
    <mergeCell ref="B4:B7"/>
    <mergeCell ref="V6:X6"/>
    <mergeCell ref="Y6:AA6"/>
    <mergeCell ref="M5:AA5"/>
    <mergeCell ref="S6:U6"/>
  </mergeCells>
  <printOptions/>
  <pageMargins left="0.1968503937007874" right="0" top="0.984251968503937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Y79"/>
  <sheetViews>
    <sheetView zoomScale="150" zoomScaleNormal="150" zoomScalePageLayoutView="0" workbookViewId="0" topLeftCell="A1">
      <pane ySplit="6" topLeftCell="A9" activePane="bottomLeft" state="frozen"/>
      <selection pane="topLeft" activeCell="B1" sqref="B1"/>
      <selection pane="bottomLeft" activeCell="A34" sqref="A34:IV43"/>
    </sheetView>
  </sheetViews>
  <sheetFormatPr defaultColWidth="9.00390625" defaultRowHeight="12.75"/>
  <cols>
    <col min="1" max="1" width="2.75390625" style="139" customWidth="1"/>
    <col min="2" max="2" width="3.875" style="140" customWidth="1"/>
    <col min="3" max="3" width="3.625" style="140" customWidth="1"/>
    <col min="4" max="4" width="5.375" style="141" customWidth="1"/>
    <col min="5" max="5" width="5.625" style="142" customWidth="1"/>
    <col min="6" max="6" width="3.125" style="143" customWidth="1"/>
    <col min="7" max="7" width="7.875" style="141" hidden="1" customWidth="1"/>
    <col min="8" max="8" width="7.125" style="142" hidden="1" customWidth="1"/>
    <col min="9" max="9" width="4.00390625" style="143" hidden="1" customWidth="1"/>
    <col min="10" max="10" width="6.25390625" style="141" customWidth="1"/>
    <col min="11" max="11" width="5.625" style="141" customWidth="1"/>
    <col min="12" max="12" width="3.25390625" style="141" customWidth="1"/>
    <col min="13" max="13" width="5.625" style="141" customWidth="1"/>
    <col min="14" max="14" width="5.75390625" style="141" customWidth="1"/>
    <col min="15" max="15" width="3.75390625" style="141" customWidth="1"/>
    <col min="16" max="16" width="4.75390625" style="141" customWidth="1"/>
    <col min="17" max="17" width="4.375" style="141" customWidth="1"/>
    <col min="18" max="18" width="3.25390625" style="141" customWidth="1"/>
    <col min="19" max="19" width="4.875" style="141" customWidth="1"/>
    <col min="20" max="20" width="4.375" style="141" customWidth="1"/>
    <col min="21" max="21" width="3.00390625" style="141" customWidth="1"/>
    <col min="22" max="24" width="2.25390625" style="141" customWidth="1"/>
    <col min="25" max="25" width="5.25390625" style="141" customWidth="1"/>
    <col min="26" max="26" width="4.75390625" style="141" customWidth="1"/>
    <col min="27" max="28" width="2.625" style="141" customWidth="1"/>
    <col min="29" max="30" width="2.125" style="141" customWidth="1"/>
    <col min="31" max="31" width="2.625" style="141" customWidth="1"/>
    <col min="32" max="33" width="2.25390625" style="141" customWidth="1"/>
    <col min="34" max="34" width="2.375" style="141" customWidth="1"/>
    <col min="35" max="35" width="2.25390625" style="141" customWidth="1"/>
    <col min="36" max="37" width="2.125" style="141" customWidth="1"/>
    <col min="38" max="41" width="2.375" style="141" customWidth="1"/>
    <col min="42" max="42" width="2.125" style="141" customWidth="1"/>
    <col min="43" max="43" width="2.25390625" style="141" customWidth="1"/>
    <col min="44" max="44" width="2.125" style="141" customWidth="1"/>
    <col min="45" max="45" width="2.25390625" style="141" customWidth="1"/>
    <col min="46" max="46" width="2.375" style="141" customWidth="1"/>
    <col min="47" max="47" width="2.25390625" style="141" customWidth="1"/>
    <col min="48" max="48" width="2.125" style="141" customWidth="1"/>
    <col min="49" max="49" width="3.375" style="141" hidden="1" customWidth="1"/>
    <col min="50" max="50" width="4.25390625" style="141" hidden="1" customWidth="1"/>
    <col min="51" max="51" width="3.625" style="141" hidden="1" customWidth="1"/>
    <col min="52" max="16384" width="9.125" style="134" customWidth="1"/>
  </cols>
  <sheetData>
    <row r="1" spans="4:51" s="126" customFormat="1" ht="16.5" customHeight="1"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623" t="s">
        <v>282</v>
      </c>
      <c r="AN1" s="623"/>
      <c r="AO1" s="623"/>
      <c r="AP1" s="623"/>
      <c r="AQ1" s="623"/>
      <c r="AR1" s="127"/>
      <c r="AS1" s="127"/>
      <c r="AT1" s="127"/>
      <c r="AU1" s="127"/>
      <c r="AV1" s="127"/>
      <c r="AW1" s="127"/>
      <c r="AX1" s="630" t="s">
        <v>282</v>
      </c>
      <c r="AY1" s="630"/>
    </row>
    <row r="2" spans="1:51" s="117" customFormat="1" ht="56.25" customHeight="1">
      <c r="A2" s="601" t="s">
        <v>0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1"/>
      <c r="AA2" s="601"/>
      <c r="AB2" s="601"/>
      <c r="AC2" s="601"/>
      <c r="AD2" s="601"/>
      <c r="AE2" s="601"/>
      <c r="AF2" s="601"/>
      <c r="AG2" s="601"/>
      <c r="AH2" s="601"/>
      <c r="AI2" s="601"/>
      <c r="AJ2" s="601"/>
      <c r="AK2" s="601"/>
      <c r="AL2" s="601"/>
      <c r="AM2" s="601"/>
      <c r="AN2" s="601"/>
      <c r="AO2" s="601"/>
      <c r="AP2" s="601"/>
      <c r="AQ2" s="601"/>
      <c r="AR2" s="601"/>
      <c r="AS2" s="601"/>
      <c r="AT2" s="601"/>
      <c r="AU2" s="601"/>
      <c r="AV2" s="601"/>
      <c r="AW2" s="601"/>
      <c r="AX2" s="601"/>
      <c r="AY2" s="601"/>
    </row>
    <row r="3" spans="1:51" s="119" customFormat="1" ht="8.25" customHeight="1">
      <c r="A3" s="624" t="s">
        <v>79</v>
      </c>
      <c r="B3" s="627" t="s">
        <v>80</v>
      </c>
      <c r="C3" s="602" t="s">
        <v>81</v>
      </c>
      <c r="D3" s="605" t="s">
        <v>277</v>
      </c>
      <c r="E3" s="606"/>
      <c r="F3" s="607"/>
      <c r="G3" s="605" t="s">
        <v>276</v>
      </c>
      <c r="H3" s="606"/>
      <c r="I3" s="607"/>
      <c r="J3" s="631" t="s">
        <v>128</v>
      </c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8"/>
      <c r="AQ3" s="417"/>
      <c r="AR3" s="417"/>
      <c r="AS3" s="417"/>
      <c r="AT3" s="417"/>
      <c r="AU3" s="417"/>
      <c r="AV3" s="418"/>
      <c r="AW3" s="634" t="s">
        <v>106</v>
      </c>
      <c r="AX3" s="635"/>
      <c r="AY3" s="636"/>
    </row>
    <row r="4" spans="1:51" s="119" customFormat="1" ht="8.25" customHeight="1">
      <c r="A4" s="625"/>
      <c r="B4" s="628"/>
      <c r="C4" s="603"/>
      <c r="D4" s="608"/>
      <c r="E4" s="609"/>
      <c r="F4" s="610"/>
      <c r="G4" s="608"/>
      <c r="H4" s="609"/>
      <c r="I4" s="610"/>
      <c r="J4" s="617" t="s">
        <v>105</v>
      </c>
      <c r="K4" s="618"/>
      <c r="L4" s="619"/>
      <c r="M4" s="631" t="s">
        <v>83</v>
      </c>
      <c r="N4" s="632"/>
      <c r="O4" s="632"/>
      <c r="P4" s="632"/>
      <c r="Q4" s="632"/>
      <c r="R4" s="632"/>
      <c r="S4" s="632"/>
      <c r="T4" s="632"/>
      <c r="U4" s="633"/>
      <c r="V4" s="631" t="s">
        <v>83</v>
      </c>
      <c r="W4" s="632"/>
      <c r="X4" s="632"/>
      <c r="Y4" s="632"/>
      <c r="Z4" s="632"/>
      <c r="AA4" s="632"/>
      <c r="AB4" s="632"/>
      <c r="AC4" s="632"/>
      <c r="AD4" s="632"/>
      <c r="AE4" s="416"/>
      <c r="AF4" s="416"/>
      <c r="AG4" s="416"/>
      <c r="AH4" s="416"/>
      <c r="AI4" s="416"/>
      <c r="AJ4" s="416"/>
      <c r="AK4" s="617" t="s">
        <v>432</v>
      </c>
      <c r="AL4" s="618"/>
      <c r="AM4" s="619"/>
      <c r="AN4" s="419"/>
      <c r="AO4" s="420"/>
      <c r="AP4" s="418"/>
      <c r="AQ4" s="643"/>
      <c r="AR4" s="644"/>
      <c r="AS4" s="645"/>
      <c r="AT4" s="419"/>
      <c r="AU4" s="420"/>
      <c r="AV4" s="418"/>
      <c r="AW4" s="637"/>
      <c r="AX4" s="638"/>
      <c r="AY4" s="639"/>
    </row>
    <row r="5" spans="1:51" s="119" customFormat="1" ht="31.5" customHeight="1">
      <c r="A5" s="625"/>
      <c r="B5" s="628"/>
      <c r="C5" s="603"/>
      <c r="D5" s="611"/>
      <c r="E5" s="612"/>
      <c r="F5" s="613"/>
      <c r="G5" s="611"/>
      <c r="H5" s="612"/>
      <c r="I5" s="613"/>
      <c r="J5" s="620"/>
      <c r="K5" s="621"/>
      <c r="L5" s="622"/>
      <c r="M5" s="614" t="s">
        <v>427</v>
      </c>
      <c r="N5" s="615"/>
      <c r="O5" s="616"/>
      <c r="P5" s="614" t="s">
        <v>425</v>
      </c>
      <c r="Q5" s="615"/>
      <c r="R5" s="616"/>
      <c r="S5" s="614" t="s">
        <v>428</v>
      </c>
      <c r="T5" s="615"/>
      <c r="U5" s="616"/>
      <c r="V5" s="614" t="s">
        <v>429</v>
      </c>
      <c r="W5" s="615"/>
      <c r="X5" s="616"/>
      <c r="Y5" s="614" t="s">
        <v>9</v>
      </c>
      <c r="Z5" s="615"/>
      <c r="AA5" s="616"/>
      <c r="AB5" s="614" t="s">
        <v>430</v>
      </c>
      <c r="AC5" s="615"/>
      <c r="AD5" s="616"/>
      <c r="AE5" s="614" t="s">
        <v>11</v>
      </c>
      <c r="AF5" s="615"/>
      <c r="AG5" s="616"/>
      <c r="AH5" s="614" t="s">
        <v>431</v>
      </c>
      <c r="AI5" s="615"/>
      <c r="AJ5" s="616"/>
      <c r="AK5" s="620"/>
      <c r="AL5" s="621"/>
      <c r="AM5" s="622"/>
      <c r="AN5" s="614" t="s">
        <v>12</v>
      </c>
      <c r="AO5" s="615"/>
      <c r="AP5" s="616"/>
      <c r="AQ5" s="614" t="s">
        <v>433</v>
      </c>
      <c r="AR5" s="615"/>
      <c r="AS5" s="616"/>
      <c r="AT5" s="614" t="s">
        <v>434</v>
      </c>
      <c r="AU5" s="615"/>
      <c r="AV5" s="616"/>
      <c r="AW5" s="640"/>
      <c r="AX5" s="641"/>
      <c r="AY5" s="642"/>
    </row>
    <row r="6" spans="1:51" s="125" customFormat="1" ht="12" customHeight="1">
      <c r="A6" s="626"/>
      <c r="B6" s="629"/>
      <c r="C6" s="604"/>
      <c r="D6" s="421" t="s">
        <v>262</v>
      </c>
      <c r="E6" s="421" t="s">
        <v>263</v>
      </c>
      <c r="F6" s="422" t="s">
        <v>264</v>
      </c>
      <c r="G6" s="421" t="s">
        <v>262</v>
      </c>
      <c r="H6" s="421" t="s">
        <v>263</v>
      </c>
      <c r="I6" s="422" t="s">
        <v>264</v>
      </c>
      <c r="J6" s="423" t="s">
        <v>262</v>
      </c>
      <c r="K6" s="423" t="s">
        <v>265</v>
      </c>
      <c r="L6" s="423" t="s">
        <v>264</v>
      </c>
      <c r="M6" s="422" t="s">
        <v>262</v>
      </c>
      <c r="N6" s="422" t="s">
        <v>265</v>
      </c>
      <c r="O6" s="422" t="s">
        <v>264</v>
      </c>
      <c r="P6" s="422" t="s">
        <v>262</v>
      </c>
      <c r="Q6" s="422" t="s">
        <v>265</v>
      </c>
      <c r="R6" s="422" t="s">
        <v>264</v>
      </c>
      <c r="S6" s="422" t="s">
        <v>262</v>
      </c>
      <c r="T6" s="422" t="s">
        <v>265</v>
      </c>
      <c r="U6" s="422" t="s">
        <v>264</v>
      </c>
      <c r="V6" s="422" t="s">
        <v>262</v>
      </c>
      <c r="W6" s="422" t="s">
        <v>265</v>
      </c>
      <c r="X6" s="422" t="s">
        <v>264</v>
      </c>
      <c r="Y6" s="422" t="s">
        <v>262</v>
      </c>
      <c r="Z6" s="422" t="s">
        <v>265</v>
      </c>
      <c r="AA6" s="422" t="s">
        <v>264</v>
      </c>
      <c r="AB6" s="422" t="s">
        <v>262</v>
      </c>
      <c r="AC6" s="422" t="s">
        <v>265</v>
      </c>
      <c r="AD6" s="422" t="s">
        <v>264</v>
      </c>
      <c r="AE6" s="422" t="s">
        <v>262</v>
      </c>
      <c r="AF6" s="422" t="s">
        <v>265</v>
      </c>
      <c r="AG6" s="422" t="s">
        <v>264</v>
      </c>
      <c r="AH6" s="422" t="s">
        <v>262</v>
      </c>
      <c r="AI6" s="422" t="s">
        <v>265</v>
      </c>
      <c r="AJ6" s="422" t="s">
        <v>264</v>
      </c>
      <c r="AK6" s="423" t="s">
        <v>262</v>
      </c>
      <c r="AL6" s="423" t="s">
        <v>265</v>
      </c>
      <c r="AM6" s="423" t="s">
        <v>264</v>
      </c>
      <c r="AN6" s="422" t="s">
        <v>262</v>
      </c>
      <c r="AO6" s="422" t="s">
        <v>265</v>
      </c>
      <c r="AP6" s="422" t="s">
        <v>264</v>
      </c>
      <c r="AQ6" s="422" t="s">
        <v>262</v>
      </c>
      <c r="AR6" s="422" t="s">
        <v>265</v>
      </c>
      <c r="AS6" s="422" t="s">
        <v>264</v>
      </c>
      <c r="AT6" s="422" t="s">
        <v>262</v>
      </c>
      <c r="AU6" s="422" t="s">
        <v>265</v>
      </c>
      <c r="AV6" s="422" t="s">
        <v>264</v>
      </c>
      <c r="AW6" s="123" t="s">
        <v>262</v>
      </c>
      <c r="AX6" s="123" t="s">
        <v>265</v>
      </c>
      <c r="AY6" s="123" t="s">
        <v>264</v>
      </c>
    </row>
    <row r="7" spans="1:51" s="165" customFormat="1" ht="8.25" customHeight="1">
      <c r="A7" s="424">
        <v>1</v>
      </c>
      <c r="B7" s="424">
        <v>2</v>
      </c>
      <c r="C7" s="424">
        <v>3</v>
      </c>
      <c r="D7" s="425">
        <v>4</v>
      </c>
      <c r="E7" s="425">
        <v>5</v>
      </c>
      <c r="F7" s="426">
        <v>6</v>
      </c>
      <c r="G7" s="425">
        <v>7</v>
      </c>
      <c r="H7" s="425">
        <v>8</v>
      </c>
      <c r="I7" s="426">
        <v>9</v>
      </c>
      <c r="J7" s="427">
        <v>7</v>
      </c>
      <c r="K7" s="427">
        <v>8</v>
      </c>
      <c r="L7" s="427">
        <v>9</v>
      </c>
      <c r="M7" s="426">
        <v>10</v>
      </c>
      <c r="N7" s="426">
        <v>11</v>
      </c>
      <c r="O7" s="426">
        <v>12</v>
      </c>
      <c r="P7" s="426">
        <v>13</v>
      </c>
      <c r="Q7" s="426">
        <v>14</v>
      </c>
      <c r="R7" s="426">
        <v>15</v>
      </c>
      <c r="S7" s="426">
        <v>16</v>
      </c>
      <c r="T7" s="426">
        <v>17</v>
      </c>
      <c r="U7" s="426">
        <v>18</v>
      </c>
      <c r="V7" s="426">
        <v>19</v>
      </c>
      <c r="W7" s="426">
        <v>20</v>
      </c>
      <c r="X7" s="426">
        <v>21</v>
      </c>
      <c r="Y7" s="426">
        <v>22</v>
      </c>
      <c r="Z7" s="426">
        <v>23</v>
      </c>
      <c r="AA7" s="426">
        <v>24</v>
      </c>
      <c r="AB7" s="426">
        <v>25</v>
      </c>
      <c r="AC7" s="426">
        <v>26</v>
      </c>
      <c r="AD7" s="426">
        <v>27</v>
      </c>
      <c r="AE7" s="426">
        <v>28</v>
      </c>
      <c r="AF7" s="426">
        <v>29</v>
      </c>
      <c r="AG7" s="426">
        <v>30</v>
      </c>
      <c r="AH7" s="426">
        <v>31</v>
      </c>
      <c r="AI7" s="426">
        <v>32</v>
      </c>
      <c r="AJ7" s="426">
        <v>33</v>
      </c>
      <c r="AK7" s="427">
        <v>34</v>
      </c>
      <c r="AL7" s="427">
        <v>35</v>
      </c>
      <c r="AM7" s="427">
        <v>36</v>
      </c>
      <c r="AN7" s="426">
        <v>37</v>
      </c>
      <c r="AO7" s="426">
        <v>38</v>
      </c>
      <c r="AP7" s="426">
        <v>39</v>
      </c>
      <c r="AQ7" s="426">
        <v>40</v>
      </c>
      <c r="AR7" s="426">
        <v>41</v>
      </c>
      <c r="AS7" s="426">
        <v>42</v>
      </c>
      <c r="AT7" s="426">
        <v>43</v>
      </c>
      <c r="AU7" s="426">
        <v>44</v>
      </c>
      <c r="AV7" s="426">
        <v>45</v>
      </c>
      <c r="AW7" s="164">
        <v>22</v>
      </c>
      <c r="AX7" s="164">
        <v>23</v>
      </c>
      <c r="AY7" s="164">
        <v>24</v>
      </c>
    </row>
    <row r="8" spans="1:51" s="157" customFormat="1" ht="24.75" customHeight="1">
      <c r="A8" s="428">
        <v>10</v>
      </c>
      <c r="B8" s="429"/>
      <c r="C8" s="424"/>
      <c r="D8" s="430">
        <v>8476</v>
      </c>
      <c r="E8" s="430">
        <v>8475.49</v>
      </c>
      <c r="F8" s="431">
        <f aca="true" t="shared" si="0" ref="F8:F15">ROUND((E8/D8)*100,2)</f>
        <v>99.99</v>
      </c>
      <c r="G8" s="430"/>
      <c r="H8" s="430"/>
      <c r="I8" s="431" t="e">
        <f aca="true" t="shared" si="1" ref="I8:I16">ROUND((H8/G8)*100,2)</f>
        <v>#DIV/0!</v>
      </c>
      <c r="J8" s="430">
        <v>8476</v>
      </c>
      <c r="K8" s="430">
        <v>8475.49</v>
      </c>
      <c r="L8" s="431">
        <f aca="true" t="shared" si="2" ref="L8:L15">ROUND((K8/J8)*100,2)</f>
        <v>99.99</v>
      </c>
      <c r="M8" s="432">
        <v>8476</v>
      </c>
      <c r="N8" s="432">
        <v>8475.49</v>
      </c>
      <c r="O8" s="431">
        <f>ROUND((N8/M8)*100,2)</f>
        <v>99.99</v>
      </c>
      <c r="P8" s="432">
        <v>0</v>
      </c>
      <c r="Q8" s="433"/>
      <c r="R8" s="433"/>
      <c r="S8" s="432">
        <v>8476</v>
      </c>
      <c r="T8" s="430">
        <v>8475.49</v>
      </c>
      <c r="U8" s="431">
        <f aca="true" t="shared" si="3" ref="U8:U14">ROUND((T8/S8)*100,2)</f>
        <v>99.99</v>
      </c>
      <c r="V8" s="432">
        <v>0</v>
      </c>
      <c r="W8" s="433"/>
      <c r="X8" s="433"/>
      <c r="Y8" s="432">
        <v>0</v>
      </c>
      <c r="Z8" s="433"/>
      <c r="AA8" s="433"/>
      <c r="AB8" s="432">
        <v>0</v>
      </c>
      <c r="AC8" s="430"/>
      <c r="AD8" s="431"/>
      <c r="AE8" s="432">
        <v>0</v>
      </c>
      <c r="AF8" s="433"/>
      <c r="AG8" s="433"/>
      <c r="AH8" s="432">
        <v>0</v>
      </c>
      <c r="AI8" s="430"/>
      <c r="AJ8" s="431"/>
      <c r="AK8" s="430">
        <v>0</v>
      </c>
      <c r="AL8" s="430"/>
      <c r="AM8" s="431"/>
      <c r="AN8" s="432">
        <v>0</v>
      </c>
      <c r="AO8" s="430"/>
      <c r="AP8" s="431"/>
      <c r="AQ8" s="432">
        <v>0</v>
      </c>
      <c r="AR8" s="430"/>
      <c r="AS8" s="431"/>
      <c r="AT8" s="432">
        <v>0</v>
      </c>
      <c r="AU8" s="430"/>
      <c r="AV8" s="431"/>
      <c r="AW8" s="158"/>
      <c r="AX8" s="158"/>
      <c r="AY8" s="158"/>
    </row>
    <row r="9" spans="1:51" ht="16.5" customHeight="1">
      <c r="A9" s="428"/>
      <c r="B9" s="429">
        <v>1095</v>
      </c>
      <c r="C9" s="424"/>
      <c r="D9" s="431">
        <v>8476</v>
      </c>
      <c r="E9" s="431">
        <v>8475.49</v>
      </c>
      <c r="F9" s="431">
        <f t="shared" si="0"/>
        <v>99.99</v>
      </c>
      <c r="G9" s="431"/>
      <c r="H9" s="431"/>
      <c r="I9" s="431" t="e">
        <f t="shared" si="1"/>
        <v>#DIV/0!</v>
      </c>
      <c r="J9" s="431">
        <v>8476</v>
      </c>
      <c r="K9" s="431">
        <v>8475.49</v>
      </c>
      <c r="L9" s="431">
        <f t="shared" si="2"/>
        <v>99.99</v>
      </c>
      <c r="M9" s="434">
        <v>8476</v>
      </c>
      <c r="N9" s="434">
        <v>8475.49</v>
      </c>
      <c r="O9" s="431">
        <f>ROUND((N9/M9)*100,2)</f>
        <v>99.99</v>
      </c>
      <c r="P9" s="434">
        <v>0</v>
      </c>
      <c r="Q9" s="434"/>
      <c r="R9" s="431"/>
      <c r="S9" s="434">
        <v>8476</v>
      </c>
      <c r="T9" s="434">
        <v>8475.49</v>
      </c>
      <c r="U9" s="431">
        <f t="shared" si="3"/>
        <v>99.99</v>
      </c>
      <c r="V9" s="434">
        <v>0</v>
      </c>
      <c r="W9" s="434"/>
      <c r="X9" s="431"/>
      <c r="Y9" s="434">
        <v>0</v>
      </c>
      <c r="Z9" s="434"/>
      <c r="AA9" s="431"/>
      <c r="AB9" s="434">
        <v>0</v>
      </c>
      <c r="AC9" s="434"/>
      <c r="AD9" s="431"/>
      <c r="AE9" s="434">
        <v>0</v>
      </c>
      <c r="AF9" s="434"/>
      <c r="AG9" s="431"/>
      <c r="AH9" s="434">
        <v>0</v>
      </c>
      <c r="AI9" s="434"/>
      <c r="AJ9" s="431"/>
      <c r="AK9" s="431">
        <v>0</v>
      </c>
      <c r="AL9" s="431"/>
      <c r="AM9" s="431"/>
      <c r="AN9" s="434">
        <v>0</v>
      </c>
      <c r="AO9" s="434"/>
      <c r="AP9" s="431"/>
      <c r="AQ9" s="434">
        <v>0</v>
      </c>
      <c r="AR9" s="434"/>
      <c r="AS9" s="431"/>
      <c r="AT9" s="434">
        <v>0</v>
      </c>
      <c r="AU9" s="434"/>
      <c r="AV9" s="431"/>
      <c r="AW9" s="132"/>
      <c r="AX9" s="132"/>
      <c r="AY9" s="132"/>
    </row>
    <row r="10" spans="1:51" ht="17.25" customHeight="1">
      <c r="A10" s="428"/>
      <c r="B10" s="429"/>
      <c r="C10" s="424">
        <v>2010</v>
      </c>
      <c r="D10" s="431">
        <v>8476</v>
      </c>
      <c r="E10" s="431">
        <v>8475.49</v>
      </c>
      <c r="F10" s="431">
        <f t="shared" si="0"/>
        <v>99.99</v>
      </c>
      <c r="G10" s="431"/>
      <c r="H10" s="431"/>
      <c r="I10" s="431" t="e">
        <f t="shared" si="1"/>
        <v>#DIV/0!</v>
      </c>
      <c r="J10" s="431"/>
      <c r="K10" s="431"/>
      <c r="L10" s="431"/>
      <c r="M10" s="434"/>
      <c r="N10" s="435"/>
      <c r="O10" s="431"/>
      <c r="P10" s="434"/>
      <c r="Q10" s="435"/>
      <c r="R10" s="431"/>
      <c r="S10" s="434"/>
      <c r="T10" s="431"/>
      <c r="U10" s="431"/>
      <c r="V10" s="434"/>
      <c r="W10" s="435"/>
      <c r="X10" s="431"/>
      <c r="Y10" s="434"/>
      <c r="Z10" s="435"/>
      <c r="AA10" s="431"/>
      <c r="AB10" s="434">
        <v>0</v>
      </c>
      <c r="AC10" s="431"/>
      <c r="AD10" s="431"/>
      <c r="AE10" s="434"/>
      <c r="AF10" s="435"/>
      <c r="AG10" s="431"/>
      <c r="AH10" s="434">
        <v>0</v>
      </c>
      <c r="AI10" s="431"/>
      <c r="AJ10" s="431"/>
      <c r="AK10" s="431">
        <v>0</v>
      </c>
      <c r="AL10" s="431"/>
      <c r="AM10" s="431"/>
      <c r="AN10" s="434">
        <v>0</v>
      </c>
      <c r="AO10" s="431"/>
      <c r="AP10" s="431"/>
      <c r="AQ10" s="434">
        <v>0</v>
      </c>
      <c r="AR10" s="431"/>
      <c r="AS10" s="431"/>
      <c r="AT10" s="434">
        <v>0</v>
      </c>
      <c r="AU10" s="431"/>
      <c r="AV10" s="431"/>
      <c r="AW10" s="133"/>
      <c r="AX10" s="133"/>
      <c r="AY10" s="133"/>
    </row>
    <row r="11" spans="1:51" ht="24.75" customHeight="1" hidden="1">
      <c r="A11" s="428"/>
      <c r="B11" s="429"/>
      <c r="C11" s="424">
        <v>4430</v>
      </c>
      <c r="D11" s="431"/>
      <c r="E11" s="431"/>
      <c r="F11" s="431"/>
      <c r="G11" s="431"/>
      <c r="H11" s="431"/>
      <c r="I11" s="431" t="e">
        <f t="shared" si="1"/>
        <v>#DIV/0!</v>
      </c>
      <c r="J11" s="431">
        <v>8309.3</v>
      </c>
      <c r="K11" s="431">
        <v>8309.3</v>
      </c>
      <c r="L11" s="431">
        <f t="shared" si="2"/>
        <v>100</v>
      </c>
      <c r="M11" s="434">
        <v>8309.3</v>
      </c>
      <c r="N11" s="434">
        <v>8309.3</v>
      </c>
      <c r="O11" s="431">
        <f>ROUND((N11/M11)*100,2)</f>
        <v>100</v>
      </c>
      <c r="P11" s="434">
        <v>0</v>
      </c>
      <c r="Q11" s="434"/>
      <c r="R11" s="431"/>
      <c r="S11" s="434">
        <v>8309.3</v>
      </c>
      <c r="T11" s="431">
        <v>8309.3</v>
      </c>
      <c r="U11" s="431">
        <f t="shared" si="3"/>
        <v>100</v>
      </c>
      <c r="V11" s="434">
        <v>0</v>
      </c>
      <c r="W11" s="434"/>
      <c r="X11" s="431"/>
      <c r="Y11" s="434">
        <v>0</v>
      </c>
      <c r="Z11" s="434"/>
      <c r="AA11" s="431"/>
      <c r="AB11" s="434">
        <v>0</v>
      </c>
      <c r="AC11" s="431"/>
      <c r="AD11" s="431"/>
      <c r="AE11" s="434">
        <v>0</v>
      </c>
      <c r="AF11" s="434"/>
      <c r="AG11" s="431"/>
      <c r="AH11" s="434">
        <v>0</v>
      </c>
      <c r="AI11" s="431"/>
      <c r="AJ11" s="431"/>
      <c r="AK11" s="431">
        <v>0</v>
      </c>
      <c r="AL11" s="431"/>
      <c r="AM11" s="431"/>
      <c r="AN11" s="434">
        <v>0</v>
      </c>
      <c r="AO11" s="431"/>
      <c r="AP11" s="431"/>
      <c r="AQ11" s="434">
        <v>0</v>
      </c>
      <c r="AR11" s="431"/>
      <c r="AS11" s="431"/>
      <c r="AT11" s="434">
        <v>0</v>
      </c>
      <c r="AU11" s="431"/>
      <c r="AV11" s="431"/>
      <c r="AW11" s="133"/>
      <c r="AX11" s="133"/>
      <c r="AY11" s="133"/>
    </row>
    <row r="12" spans="1:51" ht="24.75" customHeight="1" hidden="1">
      <c r="A12" s="428"/>
      <c r="B12" s="429"/>
      <c r="C12" s="424">
        <v>4740</v>
      </c>
      <c r="D12" s="431"/>
      <c r="E12" s="431"/>
      <c r="F12" s="431"/>
      <c r="G12" s="431"/>
      <c r="H12" s="431"/>
      <c r="I12" s="431" t="e">
        <f t="shared" si="1"/>
        <v>#DIV/0!</v>
      </c>
      <c r="J12" s="431">
        <v>76.7</v>
      </c>
      <c r="K12" s="431">
        <v>76.19</v>
      </c>
      <c r="L12" s="431">
        <f t="shared" si="2"/>
        <v>99.34</v>
      </c>
      <c r="M12" s="434">
        <v>76.7</v>
      </c>
      <c r="N12" s="434">
        <v>76.19</v>
      </c>
      <c r="O12" s="431">
        <f>ROUND((N12/M12)*100,2)</f>
        <v>99.34</v>
      </c>
      <c r="P12" s="434">
        <v>0</v>
      </c>
      <c r="Q12" s="434"/>
      <c r="R12" s="431"/>
      <c r="S12" s="434">
        <v>76.7</v>
      </c>
      <c r="T12" s="434">
        <v>76.19</v>
      </c>
      <c r="U12" s="431">
        <f t="shared" si="3"/>
        <v>99.34</v>
      </c>
      <c r="V12" s="434">
        <v>0</v>
      </c>
      <c r="W12" s="434"/>
      <c r="X12" s="431"/>
      <c r="Y12" s="434">
        <v>0</v>
      </c>
      <c r="Z12" s="434"/>
      <c r="AA12" s="431"/>
      <c r="AB12" s="434">
        <v>0</v>
      </c>
      <c r="AC12" s="434"/>
      <c r="AD12" s="431"/>
      <c r="AE12" s="434">
        <v>0</v>
      </c>
      <c r="AF12" s="434"/>
      <c r="AG12" s="431"/>
      <c r="AH12" s="434">
        <v>0</v>
      </c>
      <c r="AI12" s="434"/>
      <c r="AJ12" s="431"/>
      <c r="AK12" s="431">
        <v>0</v>
      </c>
      <c r="AL12" s="431"/>
      <c r="AM12" s="431"/>
      <c r="AN12" s="434">
        <v>0</v>
      </c>
      <c r="AO12" s="434"/>
      <c r="AP12" s="431"/>
      <c r="AQ12" s="434">
        <v>0</v>
      </c>
      <c r="AR12" s="434"/>
      <c r="AS12" s="431"/>
      <c r="AT12" s="434">
        <v>0</v>
      </c>
      <c r="AU12" s="434"/>
      <c r="AV12" s="431"/>
      <c r="AW12" s="133"/>
      <c r="AX12" s="133"/>
      <c r="AY12" s="133"/>
    </row>
    <row r="13" spans="1:51" ht="24.75" customHeight="1" hidden="1">
      <c r="A13" s="428"/>
      <c r="B13" s="429"/>
      <c r="C13" s="424">
        <v>4750</v>
      </c>
      <c r="D13" s="431"/>
      <c r="E13" s="431"/>
      <c r="F13" s="431"/>
      <c r="G13" s="431"/>
      <c r="H13" s="431"/>
      <c r="I13" s="431" t="e">
        <f t="shared" si="1"/>
        <v>#DIV/0!</v>
      </c>
      <c r="J13" s="431">
        <v>90</v>
      </c>
      <c r="K13" s="431">
        <v>90</v>
      </c>
      <c r="L13" s="431">
        <f t="shared" si="2"/>
        <v>100</v>
      </c>
      <c r="M13" s="431">
        <v>90</v>
      </c>
      <c r="N13" s="431">
        <v>90</v>
      </c>
      <c r="O13" s="431">
        <f>ROUND((N13/M13)*100,2)</f>
        <v>100</v>
      </c>
      <c r="P13" s="431">
        <v>0</v>
      </c>
      <c r="Q13" s="431"/>
      <c r="R13" s="431"/>
      <c r="S13" s="434">
        <v>90</v>
      </c>
      <c r="T13" s="434">
        <v>90</v>
      </c>
      <c r="U13" s="431">
        <f t="shared" si="3"/>
        <v>100</v>
      </c>
      <c r="V13" s="431">
        <v>0</v>
      </c>
      <c r="W13" s="431"/>
      <c r="X13" s="431"/>
      <c r="Y13" s="431">
        <v>0</v>
      </c>
      <c r="Z13" s="431"/>
      <c r="AA13" s="431"/>
      <c r="AB13" s="434">
        <v>0</v>
      </c>
      <c r="AC13" s="434"/>
      <c r="AD13" s="431"/>
      <c r="AE13" s="431">
        <v>0</v>
      </c>
      <c r="AF13" s="431"/>
      <c r="AG13" s="431"/>
      <c r="AH13" s="434">
        <v>0</v>
      </c>
      <c r="AI13" s="434"/>
      <c r="AJ13" s="431"/>
      <c r="AK13" s="431">
        <v>0</v>
      </c>
      <c r="AL13" s="431"/>
      <c r="AM13" s="431"/>
      <c r="AN13" s="434">
        <v>0</v>
      </c>
      <c r="AO13" s="434"/>
      <c r="AP13" s="431"/>
      <c r="AQ13" s="434">
        <v>0</v>
      </c>
      <c r="AR13" s="434"/>
      <c r="AS13" s="431"/>
      <c r="AT13" s="434">
        <v>0</v>
      </c>
      <c r="AU13" s="434"/>
      <c r="AV13" s="431"/>
      <c r="AW13" s="132"/>
      <c r="AX13" s="132"/>
      <c r="AY13" s="132"/>
    </row>
    <row r="14" spans="1:51" ht="15" customHeight="1">
      <c r="A14" s="428">
        <v>750</v>
      </c>
      <c r="B14" s="429"/>
      <c r="C14" s="424"/>
      <c r="D14" s="431">
        <v>41775</v>
      </c>
      <c r="E14" s="431">
        <v>22491</v>
      </c>
      <c r="F14" s="431">
        <f t="shared" si="0"/>
        <v>53.84</v>
      </c>
      <c r="G14" s="431"/>
      <c r="H14" s="431"/>
      <c r="I14" s="431" t="e">
        <f t="shared" si="1"/>
        <v>#DIV/0!</v>
      </c>
      <c r="J14" s="431">
        <v>41775</v>
      </c>
      <c r="K14" s="431">
        <v>21209.66</v>
      </c>
      <c r="L14" s="431">
        <f t="shared" si="2"/>
        <v>50.77</v>
      </c>
      <c r="M14" s="431">
        <v>41775</v>
      </c>
      <c r="N14" s="431">
        <v>21209.66</v>
      </c>
      <c r="O14" s="431">
        <f>ROUND((N14/M14)*100,2)</f>
        <v>50.77</v>
      </c>
      <c r="P14" s="431">
        <v>37500</v>
      </c>
      <c r="Q14" s="431">
        <v>18132</v>
      </c>
      <c r="R14" s="431">
        <f>ROUND((Q14/P14)*100,2)</f>
        <v>48.35</v>
      </c>
      <c r="S14" s="434">
        <v>4275</v>
      </c>
      <c r="T14" s="434">
        <v>3077.66</v>
      </c>
      <c r="U14" s="431">
        <f t="shared" si="3"/>
        <v>71.99</v>
      </c>
      <c r="V14" s="431">
        <v>0</v>
      </c>
      <c r="W14" s="431"/>
      <c r="X14" s="431"/>
      <c r="Y14" s="431">
        <v>0</v>
      </c>
      <c r="Z14" s="431"/>
      <c r="AA14" s="431"/>
      <c r="AB14" s="434">
        <v>0</v>
      </c>
      <c r="AC14" s="434"/>
      <c r="AD14" s="431"/>
      <c r="AE14" s="431">
        <v>0</v>
      </c>
      <c r="AF14" s="431"/>
      <c r="AG14" s="431"/>
      <c r="AH14" s="434">
        <v>0</v>
      </c>
      <c r="AI14" s="434"/>
      <c r="AJ14" s="431"/>
      <c r="AK14" s="431">
        <v>0</v>
      </c>
      <c r="AL14" s="431"/>
      <c r="AM14" s="431"/>
      <c r="AN14" s="434">
        <v>0</v>
      </c>
      <c r="AO14" s="434"/>
      <c r="AP14" s="431"/>
      <c r="AQ14" s="434"/>
      <c r="AR14" s="434"/>
      <c r="AS14" s="431"/>
      <c r="AT14" s="434"/>
      <c r="AU14" s="434"/>
      <c r="AV14" s="431"/>
      <c r="AW14" s="133"/>
      <c r="AX14" s="133"/>
      <c r="AY14" s="133"/>
    </row>
    <row r="15" spans="1:51" ht="16.5" customHeight="1">
      <c r="A15" s="428"/>
      <c r="B15" s="429">
        <v>75011</v>
      </c>
      <c r="C15" s="424"/>
      <c r="D15" s="431">
        <v>41775</v>
      </c>
      <c r="E15" s="431">
        <v>22491</v>
      </c>
      <c r="F15" s="431">
        <f t="shared" si="0"/>
        <v>53.84</v>
      </c>
      <c r="G15" s="431"/>
      <c r="H15" s="431"/>
      <c r="I15" s="431" t="e">
        <f t="shared" si="1"/>
        <v>#DIV/0!</v>
      </c>
      <c r="J15" s="431">
        <v>41775</v>
      </c>
      <c r="K15" s="431">
        <v>21209.66</v>
      </c>
      <c r="L15" s="431">
        <f t="shared" si="2"/>
        <v>50.77</v>
      </c>
      <c r="M15" s="431">
        <v>41775</v>
      </c>
      <c r="N15" s="431">
        <v>21209.66</v>
      </c>
      <c r="O15" s="431">
        <f>ROUND((N15/M15)*100,2)</f>
        <v>50.77</v>
      </c>
      <c r="P15" s="431">
        <v>37500</v>
      </c>
      <c r="Q15" s="431">
        <v>18132</v>
      </c>
      <c r="R15" s="431">
        <f>ROUND((Q15/P15)*100,2)</f>
        <v>48.35</v>
      </c>
      <c r="S15" s="431">
        <v>4275</v>
      </c>
      <c r="T15" s="431">
        <v>3077.66</v>
      </c>
      <c r="U15" s="431">
        <f>ROUND((T15/S15)*100,2)</f>
        <v>71.99</v>
      </c>
      <c r="V15" s="431">
        <v>0</v>
      </c>
      <c r="W15" s="436"/>
      <c r="X15" s="436"/>
      <c r="Y15" s="431">
        <v>0</v>
      </c>
      <c r="Z15" s="436"/>
      <c r="AA15" s="436"/>
      <c r="AB15" s="431">
        <v>0</v>
      </c>
      <c r="AC15" s="431"/>
      <c r="AD15" s="431"/>
      <c r="AE15" s="431"/>
      <c r="AF15" s="436"/>
      <c r="AG15" s="436"/>
      <c r="AH15" s="431">
        <v>0</v>
      </c>
      <c r="AI15" s="431"/>
      <c r="AJ15" s="431"/>
      <c r="AK15" s="431">
        <v>0</v>
      </c>
      <c r="AL15" s="431"/>
      <c r="AM15" s="431"/>
      <c r="AN15" s="431">
        <v>0</v>
      </c>
      <c r="AO15" s="431"/>
      <c r="AP15" s="431"/>
      <c r="AQ15" s="431">
        <v>0</v>
      </c>
      <c r="AR15" s="431"/>
      <c r="AS15" s="431"/>
      <c r="AT15" s="431">
        <v>0</v>
      </c>
      <c r="AU15" s="431"/>
      <c r="AV15" s="431"/>
      <c r="AW15" s="133"/>
      <c r="AX15" s="133"/>
      <c r="AY15" s="133"/>
    </row>
    <row r="16" spans="1:51" s="157" customFormat="1" ht="15.75" customHeight="1">
      <c r="A16" s="428"/>
      <c r="B16" s="429"/>
      <c r="C16" s="424">
        <v>2100</v>
      </c>
      <c r="D16" s="430">
        <v>41775</v>
      </c>
      <c r="E16" s="430">
        <v>22491</v>
      </c>
      <c r="F16" s="431">
        <f>ROUND((E16/D16)*100,2)</f>
        <v>53.84</v>
      </c>
      <c r="G16" s="430"/>
      <c r="H16" s="430"/>
      <c r="I16" s="431" t="e">
        <f t="shared" si="1"/>
        <v>#DIV/0!</v>
      </c>
      <c r="J16" s="430"/>
      <c r="K16" s="430"/>
      <c r="L16" s="431"/>
      <c r="M16" s="432"/>
      <c r="N16" s="433"/>
      <c r="O16" s="433"/>
      <c r="P16" s="432"/>
      <c r="Q16" s="433"/>
      <c r="R16" s="433"/>
      <c r="S16" s="432"/>
      <c r="T16" s="430"/>
      <c r="U16" s="431"/>
      <c r="V16" s="432"/>
      <c r="W16" s="433"/>
      <c r="X16" s="433"/>
      <c r="Y16" s="432"/>
      <c r="Z16" s="433"/>
      <c r="AA16" s="433"/>
      <c r="AB16" s="432"/>
      <c r="AC16" s="430"/>
      <c r="AD16" s="431"/>
      <c r="AE16" s="432"/>
      <c r="AF16" s="433"/>
      <c r="AG16" s="433"/>
      <c r="AH16" s="432"/>
      <c r="AI16" s="430"/>
      <c r="AJ16" s="431"/>
      <c r="AK16" s="430"/>
      <c r="AL16" s="430"/>
      <c r="AM16" s="431"/>
      <c r="AN16" s="432"/>
      <c r="AO16" s="430"/>
      <c r="AP16" s="431"/>
      <c r="AQ16" s="432"/>
      <c r="AR16" s="430"/>
      <c r="AS16" s="431"/>
      <c r="AT16" s="432"/>
      <c r="AU16" s="430"/>
      <c r="AV16" s="431"/>
      <c r="AW16" s="158"/>
      <c r="AX16" s="158"/>
      <c r="AY16" s="158"/>
    </row>
    <row r="17" spans="1:51" ht="24.75" customHeight="1" hidden="1">
      <c r="A17" s="428"/>
      <c r="B17" s="429"/>
      <c r="C17" s="424">
        <v>4010</v>
      </c>
      <c r="D17" s="431"/>
      <c r="E17" s="431"/>
      <c r="F17" s="431"/>
      <c r="G17" s="431"/>
      <c r="H17" s="431"/>
      <c r="I17" s="431" t="e">
        <f aca="true" t="shared" si="4" ref="I17:I23">ROUND((H17/G17)*100,2)</f>
        <v>#DIV/0!</v>
      </c>
      <c r="J17" s="431">
        <v>30000</v>
      </c>
      <c r="K17" s="431">
        <v>15000</v>
      </c>
      <c r="L17" s="431">
        <f aca="true" t="shared" si="5" ref="L17:L23">ROUND((K17/J17)*100,2)</f>
        <v>50</v>
      </c>
      <c r="M17" s="434">
        <v>30000</v>
      </c>
      <c r="N17" s="434">
        <v>15000</v>
      </c>
      <c r="O17" s="431">
        <f aca="true" t="shared" si="6" ref="O17:O28">ROUND((N17/M17)*100,2)</f>
        <v>50</v>
      </c>
      <c r="P17" s="434">
        <v>30000</v>
      </c>
      <c r="Q17" s="434">
        <v>15000</v>
      </c>
      <c r="R17" s="431">
        <f>ROUND((Q17/P17)*100,2)</f>
        <v>50</v>
      </c>
      <c r="S17" s="434">
        <v>0</v>
      </c>
      <c r="T17" s="434"/>
      <c r="U17" s="431"/>
      <c r="V17" s="434">
        <v>0</v>
      </c>
      <c r="W17" s="434"/>
      <c r="X17" s="431"/>
      <c r="Y17" s="434">
        <v>0</v>
      </c>
      <c r="Z17" s="434"/>
      <c r="AA17" s="431"/>
      <c r="AB17" s="434">
        <v>0</v>
      </c>
      <c r="AC17" s="434"/>
      <c r="AD17" s="431"/>
      <c r="AE17" s="434">
        <v>0</v>
      </c>
      <c r="AF17" s="434"/>
      <c r="AG17" s="431"/>
      <c r="AH17" s="434">
        <v>0</v>
      </c>
      <c r="AI17" s="434"/>
      <c r="AJ17" s="431"/>
      <c r="AK17" s="431">
        <v>0</v>
      </c>
      <c r="AL17" s="431"/>
      <c r="AM17" s="431"/>
      <c r="AN17" s="434">
        <v>0</v>
      </c>
      <c r="AO17" s="434"/>
      <c r="AP17" s="431"/>
      <c r="AQ17" s="434">
        <v>0</v>
      </c>
      <c r="AR17" s="434"/>
      <c r="AS17" s="431"/>
      <c r="AT17" s="434">
        <v>0</v>
      </c>
      <c r="AU17" s="434"/>
      <c r="AV17" s="431"/>
      <c r="AW17" s="132"/>
      <c r="AX17" s="132"/>
      <c r="AY17" s="132"/>
    </row>
    <row r="18" spans="1:51" ht="24.75" customHeight="1" hidden="1">
      <c r="A18" s="428"/>
      <c r="B18" s="429"/>
      <c r="C18" s="424">
        <v>4110</v>
      </c>
      <c r="D18" s="431"/>
      <c r="E18" s="431"/>
      <c r="F18" s="431"/>
      <c r="G18" s="431"/>
      <c r="H18" s="431"/>
      <c r="I18" s="431" t="e">
        <f t="shared" si="4"/>
        <v>#DIV/0!</v>
      </c>
      <c r="J18" s="431">
        <v>7000</v>
      </c>
      <c r="K18" s="431">
        <v>2919</v>
      </c>
      <c r="L18" s="431">
        <f t="shared" si="5"/>
        <v>41.7</v>
      </c>
      <c r="M18" s="434">
        <v>7000</v>
      </c>
      <c r="N18" s="434">
        <v>2919</v>
      </c>
      <c r="O18" s="431">
        <f t="shared" si="6"/>
        <v>41.7</v>
      </c>
      <c r="P18" s="434">
        <v>7000</v>
      </c>
      <c r="Q18" s="434">
        <v>2919</v>
      </c>
      <c r="R18" s="431">
        <f>ROUND((Q18/P18)*100,2)</f>
        <v>41.7</v>
      </c>
      <c r="S18" s="434"/>
      <c r="T18" s="431"/>
      <c r="U18" s="431"/>
      <c r="V18" s="434"/>
      <c r="W18" s="435"/>
      <c r="X18" s="431"/>
      <c r="Y18" s="434"/>
      <c r="Z18" s="435"/>
      <c r="AA18" s="431"/>
      <c r="AB18" s="434">
        <v>0</v>
      </c>
      <c r="AC18" s="431"/>
      <c r="AD18" s="431"/>
      <c r="AE18" s="434"/>
      <c r="AF18" s="435"/>
      <c r="AG18" s="431"/>
      <c r="AH18" s="434">
        <v>0</v>
      </c>
      <c r="AI18" s="431"/>
      <c r="AJ18" s="431"/>
      <c r="AK18" s="431">
        <v>0</v>
      </c>
      <c r="AL18" s="431"/>
      <c r="AM18" s="431"/>
      <c r="AN18" s="434">
        <v>0</v>
      </c>
      <c r="AO18" s="431"/>
      <c r="AP18" s="431"/>
      <c r="AQ18" s="434">
        <v>0</v>
      </c>
      <c r="AR18" s="431"/>
      <c r="AS18" s="431"/>
      <c r="AT18" s="434">
        <v>0</v>
      </c>
      <c r="AU18" s="431"/>
      <c r="AV18" s="431"/>
      <c r="AW18" s="133"/>
      <c r="AX18" s="133"/>
      <c r="AY18" s="133"/>
    </row>
    <row r="19" spans="1:51" ht="24.75" customHeight="1" hidden="1">
      <c r="A19" s="428"/>
      <c r="B19" s="429"/>
      <c r="C19" s="424">
        <v>4120</v>
      </c>
      <c r="D19" s="431"/>
      <c r="E19" s="431"/>
      <c r="F19" s="431"/>
      <c r="G19" s="431"/>
      <c r="H19" s="431"/>
      <c r="I19" s="431" t="e">
        <f t="shared" si="4"/>
        <v>#DIV/0!</v>
      </c>
      <c r="J19" s="431">
        <v>500</v>
      </c>
      <c r="K19" s="431">
        <v>213</v>
      </c>
      <c r="L19" s="431">
        <f t="shared" si="5"/>
        <v>42.6</v>
      </c>
      <c r="M19" s="434">
        <v>500</v>
      </c>
      <c r="N19" s="434">
        <v>213</v>
      </c>
      <c r="O19" s="431">
        <f t="shared" si="6"/>
        <v>42.6</v>
      </c>
      <c r="P19" s="434">
        <v>500</v>
      </c>
      <c r="Q19" s="434">
        <v>213</v>
      </c>
      <c r="R19" s="431">
        <f>ROUND((Q19/P19)*100,2)</f>
        <v>42.6</v>
      </c>
      <c r="S19" s="434">
        <v>0</v>
      </c>
      <c r="T19" s="431"/>
      <c r="U19" s="431"/>
      <c r="V19" s="434">
        <v>0</v>
      </c>
      <c r="W19" s="434"/>
      <c r="X19" s="431"/>
      <c r="Y19" s="434">
        <v>0</v>
      </c>
      <c r="Z19" s="434"/>
      <c r="AA19" s="431"/>
      <c r="AB19" s="434">
        <v>0</v>
      </c>
      <c r="AC19" s="431"/>
      <c r="AD19" s="431"/>
      <c r="AE19" s="434">
        <v>0</v>
      </c>
      <c r="AF19" s="434"/>
      <c r="AG19" s="431"/>
      <c r="AH19" s="434">
        <v>0</v>
      </c>
      <c r="AI19" s="431"/>
      <c r="AJ19" s="431"/>
      <c r="AK19" s="431">
        <v>0</v>
      </c>
      <c r="AL19" s="431"/>
      <c r="AM19" s="431"/>
      <c r="AN19" s="434">
        <v>0</v>
      </c>
      <c r="AO19" s="431"/>
      <c r="AP19" s="431"/>
      <c r="AQ19" s="434">
        <v>0</v>
      </c>
      <c r="AR19" s="431"/>
      <c r="AS19" s="431"/>
      <c r="AT19" s="434">
        <v>0</v>
      </c>
      <c r="AU19" s="431"/>
      <c r="AV19" s="431"/>
      <c r="AW19" s="133"/>
      <c r="AX19" s="133"/>
      <c r="AY19" s="133"/>
    </row>
    <row r="20" spans="1:51" ht="24.75" customHeight="1" hidden="1">
      <c r="A20" s="428"/>
      <c r="B20" s="429"/>
      <c r="C20" s="424">
        <v>4210</v>
      </c>
      <c r="D20" s="431"/>
      <c r="E20" s="431"/>
      <c r="F20" s="431"/>
      <c r="G20" s="431"/>
      <c r="H20" s="431"/>
      <c r="I20" s="431" t="e">
        <f t="shared" si="4"/>
        <v>#DIV/0!</v>
      </c>
      <c r="J20" s="431">
        <v>500</v>
      </c>
      <c r="K20" s="431">
        <v>360</v>
      </c>
      <c r="L20" s="431">
        <f t="shared" si="5"/>
        <v>72</v>
      </c>
      <c r="M20" s="434">
        <v>500</v>
      </c>
      <c r="N20" s="434">
        <v>360</v>
      </c>
      <c r="O20" s="431">
        <f t="shared" si="6"/>
        <v>72</v>
      </c>
      <c r="P20" s="434">
        <v>0</v>
      </c>
      <c r="Q20" s="434"/>
      <c r="R20" s="431"/>
      <c r="S20" s="434">
        <v>500</v>
      </c>
      <c r="T20" s="434">
        <v>360</v>
      </c>
      <c r="U20" s="431">
        <f>ROUND((T20/S20)*100,2)</f>
        <v>72</v>
      </c>
      <c r="V20" s="434">
        <v>0</v>
      </c>
      <c r="W20" s="434"/>
      <c r="X20" s="431"/>
      <c r="Y20" s="434">
        <v>0</v>
      </c>
      <c r="Z20" s="434"/>
      <c r="AA20" s="431"/>
      <c r="AB20" s="434">
        <v>0</v>
      </c>
      <c r="AC20" s="434"/>
      <c r="AD20" s="431"/>
      <c r="AE20" s="434">
        <v>0</v>
      </c>
      <c r="AF20" s="434"/>
      <c r="AG20" s="431"/>
      <c r="AH20" s="434">
        <v>0</v>
      </c>
      <c r="AI20" s="434"/>
      <c r="AJ20" s="431"/>
      <c r="AK20" s="431">
        <v>0</v>
      </c>
      <c r="AL20" s="431"/>
      <c r="AM20" s="431"/>
      <c r="AN20" s="434">
        <v>0</v>
      </c>
      <c r="AO20" s="434"/>
      <c r="AP20" s="431"/>
      <c r="AQ20" s="434">
        <v>0</v>
      </c>
      <c r="AR20" s="434"/>
      <c r="AS20" s="431"/>
      <c r="AT20" s="434">
        <v>0</v>
      </c>
      <c r="AU20" s="434"/>
      <c r="AV20" s="431"/>
      <c r="AW20" s="133"/>
      <c r="AX20" s="133"/>
      <c r="AY20" s="133"/>
    </row>
    <row r="21" spans="1:51" ht="24.75" customHeight="1" hidden="1">
      <c r="A21" s="428"/>
      <c r="B21" s="429"/>
      <c r="C21" s="424">
        <v>4260</v>
      </c>
      <c r="D21" s="431"/>
      <c r="E21" s="431"/>
      <c r="F21" s="431"/>
      <c r="G21" s="431"/>
      <c r="H21" s="431"/>
      <c r="I21" s="431" t="e">
        <f t="shared" si="4"/>
        <v>#DIV/0!</v>
      </c>
      <c r="J21" s="431">
        <v>1000</v>
      </c>
      <c r="K21" s="431">
        <v>500</v>
      </c>
      <c r="L21" s="431">
        <f t="shared" si="5"/>
        <v>50</v>
      </c>
      <c r="M21" s="431">
        <v>1000</v>
      </c>
      <c r="N21" s="431">
        <v>500</v>
      </c>
      <c r="O21" s="144">
        <f t="shared" si="6"/>
        <v>50</v>
      </c>
      <c r="P21" s="431">
        <v>0</v>
      </c>
      <c r="Q21" s="431"/>
      <c r="R21" s="431"/>
      <c r="S21" s="434">
        <v>1000</v>
      </c>
      <c r="T21" s="434">
        <v>500</v>
      </c>
      <c r="U21" s="431">
        <f>ROUND((T21/S21)*100,2)</f>
        <v>50</v>
      </c>
      <c r="V21" s="431">
        <v>0</v>
      </c>
      <c r="W21" s="431"/>
      <c r="X21" s="431"/>
      <c r="Y21" s="431">
        <v>0</v>
      </c>
      <c r="Z21" s="431"/>
      <c r="AA21" s="431"/>
      <c r="AB21" s="434">
        <v>0</v>
      </c>
      <c r="AC21" s="434"/>
      <c r="AD21" s="431"/>
      <c r="AE21" s="431">
        <v>0</v>
      </c>
      <c r="AF21" s="431"/>
      <c r="AG21" s="431"/>
      <c r="AH21" s="434">
        <v>0</v>
      </c>
      <c r="AI21" s="434"/>
      <c r="AJ21" s="431"/>
      <c r="AK21" s="431">
        <v>0</v>
      </c>
      <c r="AL21" s="431"/>
      <c r="AM21" s="431"/>
      <c r="AN21" s="434">
        <v>0</v>
      </c>
      <c r="AO21" s="434"/>
      <c r="AP21" s="431"/>
      <c r="AQ21" s="434">
        <v>0</v>
      </c>
      <c r="AR21" s="434"/>
      <c r="AS21" s="431"/>
      <c r="AT21" s="434">
        <v>0</v>
      </c>
      <c r="AU21" s="434"/>
      <c r="AV21" s="431"/>
      <c r="AW21" s="132"/>
      <c r="AX21" s="132"/>
      <c r="AY21" s="132"/>
    </row>
    <row r="22" spans="1:51" ht="24.75" customHeight="1" hidden="1">
      <c r="A22" s="428"/>
      <c r="B22" s="429"/>
      <c r="C22" s="424">
        <v>4370</v>
      </c>
      <c r="D22" s="431"/>
      <c r="E22" s="431"/>
      <c r="F22" s="431"/>
      <c r="G22" s="431"/>
      <c r="H22" s="431"/>
      <c r="I22" s="431" t="e">
        <f t="shared" si="4"/>
        <v>#DIV/0!</v>
      </c>
      <c r="J22" s="431">
        <v>775</v>
      </c>
      <c r="K22" s="431">
        <v>600</v>
      </c>
      <c r="L22" s="431">
        <f t="shared" si="5"/>
        <v>77.42</v>
      </c>
      <c r="M22" s="431">
        <v>775</v>
      </c>
      <c r="N22" s="431">
        <v>600</v>
      </c>
      <c r="O22" s="431">
        <f t="shared" si="6"/>
        <v>77.42</v>
      </c>
      <c r="P22" s="431">
        <v>0</v>
      </c>
      <c r="Q22" s="431"/>
      <c r="R22" s="431"/>
      <c r="S22" s="434">
        <v>775</v>
      </c>
      <c r="T22" s="434">
        <v>600</v>
      </c>
      <c r="U22" s="431">
        <f>ROUND((T22/S22)*100,2)</f>
        <v>77.42</v>
      </c>
      <c r="V22" s="431">
        <v>0</v>
      </c>
      <c r="W22" s="431"/>
      <c r="X22" s="431"/>
      <c r="Y22" s="431">
        <v>0</v>
      </c>
      <c r="Z22" s="431"/>
      <c r="AA22" s="431"/>
      <c r="AB22" s="434"/>
      <c r="AC22" s="434"/>
      <c r="AD22" s="431"/>
      <c r="AE22" s="431">
        <v>0</v>
      </c>
      <c r="AF22" s="431"/>
      <c r="AG22" s="431"/>
      <c r="AH22" s="434"/>
      <c r="AI22" s="434"/>
      <c r="AJ22" s="431"/>
      <c r="AK22" s="431">
        <v>0</v>
      </c>
      <c r="AL22" s="431"/>
      <c r="AM22" s="431"/>
      <c r="AN22" s="434"/>
      <c r="AO22" s="434"/>
      <c r="AP22" s="431"/>
      <c r="AQ22" s="434"/>
      <c r="AR22" s="434"/>
      <c r="AS22" s="431"/>
      <c r="AT22" s="434"/>
      <c r="AU22" s="434"/>
      <c r="AV22" s="431"/>
      <c r="AW22" s="133"/>
      <c r="AX22" s="133"/>
      <c r="AY22" s="133"/>
    </row>
    <row r="23" spans="1:51" ht="24.75" customHeight="1" hidden="1">
      <c r="A23" s="428"/>
      <c r="B23" s="429"/>
      <c r="C23" s="424">
        <v>4410</v>
      </c>
      <c r="D23" s="431"/>
      <c r="E23" s="431"/>
      <c r="F23" s="431"/>
      <c r="G23" s="431"/>
      <c r="H23" s="431"/>
      <c r="I23" s="431" t="e">
        <f t="shared" si="4"/>
        <v>#DIV/0!</v>
      </c>
      <c r="J23" s="431">
        <v>300</v>
      </c>
      <c r="K23" s="431">
        <v>220.07</v>
      </c>
      <c r="L23" s="431">
        <f t="shared" si="5"/>
        <v>73.36</v>
      </c>
      <c r="M23" s="431">
        <v>300</v>
      </c>
      <c r="N23" s="431">
        <v>220.07</v>
      </c>
      <c r="O23" s="431">
        <f t="shared" si="6"/>
        <v>73.36</v>
      </c>
      <c r="P23" s="431">
        <v>0</v>
      </c>
      <c r="Q23" s="431"/>
      <c r="R23" s="436"/>
      <c r="S23" s="431">
        <v>300</v>
      </c>
      <c r="T23" s="431">
        <v>220.07</v>
      </c>
      <c r="U23" s="431">
        <f aca="true" t="shared" si="7" ref="U23:U28">ROUND((T23/S23)*100,2)</f>
        <v>73.36</v>
      </c>
      <c r="V23" s="431"/>
      <c r="W23" s="436"/>
      <c r="X23" s="436"/>
      <c r="Y23" s="431"/>
      <c r="Z23" s="436"/>
      <c r="AA23" s="436"/>
      <c r="AB23" s="431">
        <v>0</v>
      </c>
      <c r="AC23" s="431"/>
      <c r="AD23" s="431"/>
      <c r="AE23" s="431"/>
      <c r="AF23" s="436"/>
      <c r="AG23" s="436"/>
      <c r="AH23" s="431">
        <v>0</v>
      </c>
      <c r="AI23" s="431"/>
      <c r="AJ23" s="431"/>
      <c r="AK23" s="431">
        <v>0</v>
      </c>
      <c r="AL23" s="431"/>
      <c r="AM23" s="431"/>
      <c r="AN23" s="431">
        <v>0</v>
      </c>
      <c r="AO23" s="431"/>
      <c r="AP23" s="431"/>
      <c r="AQ23" s="431">
        <v>0</v>
      </c>
      <c r="AR23" s="431"/>
      <c r="AS23" s="431"/>
      <c r="AT23" s="431">
        <v>0</v>
      </c>
      <c r="AU23" s="431"/>
      <c r="AV23" s="431"/>
      <c r="AW23" s="133"/>
      <c r="AX23" s="133"/>
      <c r="AY23" s="133"/>
    </row>
    <row r="24" spans="1:51" s="157" customFormat="1" ht="24.75" customHeight="1" hidden="1">
      <c r="A24" s="428"/>
      <c r="B24" s="429"/>
      <c r="C24" s="424">
        <v>4700</v>
      </c>
      <c r="D24" s="430"/>
      <c r="E24" s="430"/>
      <c r="F24" s="431"/>
      <c r="G24" s="430"/>
      <c r="H24" s="430"/>
      <c r="I24" s="431" t="e">
        <f>ROUND((H24/G24)*100,2)</f>
        <v>#DIV/0!</v>
      </c>
      <c r="J24" s="430">
        <v>500</v>
      </c>
      <c r="K24" s="430">
        <v>480</v>
      </c>
      <c r="L24" s="431">
        <f>ROUND((K24/J24)*100,2)</f>
        <v>96</v>
      </c>
      <c r="M24" s="432">
        <v>500</v>
      </c>
      <c r="N24" s="432">
        <v>480</v>
      </c>
      <c r="O24" s="432">
        <f t="shared" si="6"/>
        <v>96</v>
      </c>
      <c r="P24" s="432">
        <v>0</v>
      </c>
      <c r="Q24" s="432"/>
      <c r="R24" s="433"/>
      <c r="S24" s="432">
        <v>500</v>
      </c>
      <c r="T24" s="430">
        <v>480</v>
      </c>
      <c r="U24" s="431">
        <f t="shared" si="7"/>
        <v>96</v>
      </c>
      <c r="V24" s="432"/>
      <c r="W24" s="433"/>
      <c r="X24" s="433"/>
      <c r="Y24" s="432"/>
      <c r="Z24" s="433"/>
      <c r="AA24" s="433"/>
      <c r="AB24" s="432">
        <v>0</v>
      </c>
      <c r="AC24" s="430"/>
      <c r="AD24" s="431"/>
      <c r="AE24" s="432"/>
      <c r="AF24" s="433"/>
      <c r="AG24" s="433"/>
      <c r="AH24" s="432">
        <v>0</v>
      </c>
      <c r="AI24" s="430"/>
      <c r="AJ24" s="431"/>
      <c r="AK24" s="430">
        <v>0</v>
      </c>
      <c r="AL24" s="430"/>
      <c r="AM24" s="431"/>
      <c r="AN24" s="432">
        <v>0</v>
      </c>
      <c r="AO24" s="430"/>
      <c r="AP24" s="431"/>
      <c r="AQ24" s="432">
        <v>0</v>
      </c>
      <c r="AR24" s="430"/>
      <c r="AS24" s="431"/>
      <c r="AT24" s="432">
        <v>0</v>
      </c>
      <c r="AU24" s="430"/>
      <c r="AV24" s="431"/>
      <c r="AW24" s="158"/>
      <c r="AX24" s="158"/>
      <c r="AY24" s="158"/>
    </row>
    <row r="25" spans="1:51" ht="24.75" customHeight="1" hidden="1">
      <c r="A25" s="428"/>
      <c r="B25" s="429"/>
      <c r="C25" s="424">
        <v>4740</v>
      </c>
      <c r="D25" s="431"/>
      <c r="E25" s="431"/>
      <c r="F25" s="431"/>
      <c r="G25" s="431"/>
      <c r="H25" s="431"/>
      <c r="I25" s="431" t="e">
        <f>ROUND((H25/G25)*100,2)</f>
        <v>#DIV/0!</v>
      </c>
      <c r="J25" s="431">
        <v>800</v>
      </c>
      <c r="K25" s="431">
        <v>517.59</v>
      </c>
      <c r="L25" s="431">
        <f>ROUND((K25/J25)*100,2)</f>
        <v>64.7</v>
      </c>
      <c r="M25" s="434">
        <v>800</v>
      </c>
      <c r="N25" s="434">
        <v>517.59</v>
      </c>
      <c r="O25" s="431">
        <f t="shared" si="6"/>
        <v>64.7</v>
      </c>
      <c r="P25" s="434">
        <v>0</v>
      </c>
      <c r="Q25" s="434"/>
      <c r="R25" s="431"/>
      <c r="S25" s="434">
        <v>800</v>
      </c>
      <c r="T25" s="434">
        <v>517.59</v>
      </c>
      <c r="U25" s="431">
        <f t="shared" si="7"/>
        <v>64.7</v>
      </c>
      <c r="V25" s="434">
        <v>0</v>
      </c>
      <c r="W25" s="434"/>
      <c r="X25" s="431"/>
      <c r="Y25" s="434">
        <v>0</v>
      </c>
      <c r="Z25" s="434"/>
      <c r="AA25" s="431"/>
      <c r="AB25" s="434">
        <v>0</v>
      </c>
      <c r="AC25" s="434"/>
      <c r="AD25" s="431"/>
      <c r="AE25" s="434">
        <v>0</v>
      </c>
      <c r="AF25" s="434"/>
      <c r="AG25" s="431"/>
      <c r="AH25" s="434">
        <v>0</v>
      </c>
      <c r="AI25" s="434"/>
      <c r="AJ25" s="431"/>
      <c r="AK25" s="431">
        <v>0</v>
      </c>
      <c r="AL25" s="431"/>
      <c r="AM25" s="431"/>
      <c r="AN25" s="434">
        <v>0</v>
      </c>
      <c r="AO25" s="434"/>
      <c r="AP25" s="431"/>
      <c r="AQ25" s="434">
        <v>0</v>
      </c>
      <c r="AR25" s="434"/>
      <c r="AS25" s="431"/>
      <c r="AT25" s="434">
        <v>0</v>
      </c>
      <c r="AU25" s="434"/>
      <c r="AV25" s="431"/>
      <c r="AW25" s="132"/>
      <c r="AX25" s="132"/>
      <c r="AY25" s="132"/>
    </row>
    <row r="26" spans="1:51" ht="24.75" customHeight="1" hidden="1">
      <c r="A26" s="428"/>
      <c r="B26" s="429"/>
      <c r="C26" s="424">
        <v>4750</v>
      </c>
      <c r="D26" s="431"/>
      <c r="E26" s="431"/>
      <c r="F26" s="431"/>
      <c r="G26" s="431"/>
      <c r="H26" s="431"/>
      <c r="I26" s="431" t="e">
        <f>ROUND((H26/G26)*100,2)</f>
        <v>#DIV/0!</v>
      </c>
      <c r="J26" s="431">
        <v>400</v>
      </c>
      <c r="K26" s="431">
        <v>400</v>
      </c>
      <c r="L26" s="431">
        <f>ROUND((K26/J26)*100,2)</f>
        <v>100</v>
      </c>
      <c r="M26" s="434">
        <v>400</v>
      </c>
      <c r="N26" s="434">
        <v>400</v>
      </c>
      <c r="O26" s="431">
        <f t="shared" si="6"/>
        <v>100</v>
      </c>
      <c r="P26" s="434">
        <v>0</v>
      </c>
      <c r="Q26" s="435"/>
      <c r="R26" s="431"/>
      <c r="S26" s="434">
        <v>400</v>
      </c>
      <c r="T26" s="431">
        <v>400</v>
      </c>
      <c r="U26" s="431">
        <f t="shared" si="7"/>
        <v>100</v>
      </c>
      <c r="V26" s="434">
        <v>0</v>
      </c>
      <c r="W26" s="435"/>
      <c r="X26" s="431"/>
      <c r="Y26" s="434">
        <v>0</v>
      </c>
      <c r="Z26" s="435"/>
      <c r="AA26" s="431"/>
      <c r="AB26" s="434">
        <v>0</v>
      </c>
      <c r="AC26" s="431"/>
      <c r="AD26" s="431"/>
      <c r="AE26" s="434"/>
      <c r="AF26" s="435"/>
      <c r="AG26" s="431"/>
      <c r="AH26" s="434">
        <v>0</v>
      </c>
      <c r="AI26" s="431"/>
      <c r="AJ26" s="431"/>
      <c r="AK26" s="431">
        <v>0</v>
      </c>
      <c r="AL26" s="431"/>
      <c r="AM26" s="431"/>
      <c r="AN26" s="434">
        <v>0</v>
      </c>
      <c r="AO26" s="431"/>
      <c r="AP26" s="431"/>
      <c r="AQ26" s="434">
        <v>0</v>
      </c>
      <c r="AR26" s="431"/>
      <c r="AS26" s="431"/>
      <c r="AT26" s="434">
        <v>0</v>
      </c>
      <c r="AU26" s="431"/>
      <c r="AV26" s="431"/>
      <c r="AW26" s="133"/>
      <c r="AX26" s="133"/>
      <c r="AY26" s="133"/>
    </row>
    <row r="27" spans="1:51" ht="15.75" customHeight="1">
      <c r="A27" s="428">
        <v>751</v>
      </c>
      <c r="B27" s="429"/>
      <c r="C27" s="424"/>
      <c r="D27" s="431">
        <v>26508</v>
      </c>
      <c r="E27" s="431">
        <v>25297.74</v>
      </c>
      <c r="F27" s="431">
        <f>ROUND((E27/D27)*100,2)</f>
        <v>95.43</v>
      </c>
      <c r="G27" s="431"/>
      <c r="H27" s="431"/>
      <c r="I27" s="431" t="e">
        <f>ROUND((H27/G27)*100,2)</f>
        <v>#DIV/0!</v>
      </c>
      <c r="J27" s="431">
        <v>26508</v>
      </c>
      <c r="K27" s="431">
        <v>13891.64</v>
      </c>
      <c r="L27" s="431">
        <f>ROUND((K27/J27)*100,2)</f>
        <v>52.41</v>
      </c>
      <c r="M27" s="434">
        <v>11048</v>
      </c>
      <c r="N27" s="434">
        <v>5401.64</v>
      </c>
      <c r="O27" s="431">
        <f t="shared" si="6"/>
        <v>48.89</v>
      </c>
      <c r="P27" s="434">
        <v>4027.12</v>
      </c>
      <c r="Q27" s="434">
        <v>1944.76</v>
      </c>
      <c r="R27" s="431">
        <f>ROUND((Q27/P27)*100,2)</f>
        <v>48.29</v>
      </c>
      <c r="S27" s="434">
        <v>7020.88</v>
      </c>
      <c r="T27" s="431">
        <v>3456.88</v>
      </c>
      <c r="U27" s="431">
        <f t="shared" si="7"/>
        <v>49.24</v>
      </c>
      <c r="V27" s="434">
        <v>0</v>
      </c>
      <c r="W27" s="434"/>
      <c r="X27" s="431"/>
      <c r="Y27" s="434">
        <v>15460</v>
      </c>
      <c r="Z27" s="434">
        <v>8490</v>
      </c>
      <c r="AA27" s="431">
        <f>ROUND((Z27/Y27)*100,2)</f>
        <v>54.92</v>
      </c>
      <c r="AB27" s="434">
        <v>0</v>
      </c>
      <c r="AC27" s="431"/>
      <c r="AD27" s="431"/>
      <c r="AE27" s="434">
        <v>0</v>
      </c>
      <c r="AF27" s="434"/>
      <c r="AG27" s="431"/>
      <c r="AH27" s="434">
        <v>0</v>
      </c>
      <c r="AI27" s="431"/>
      <c r="AJ27" s="431"/>
      <c r="AK27" s="431">
        <v>0</v>
      </c>
      <c r="AL27" s="431"/>
      <c r="AM27" s="431"/>
      <c r="AN27" s="434">
        <v>0</v>
      </c>
      <c r="AO27" s="431"/>
      <c r="AP27" s="431"/>
      <c r="AQ27" s="434">
        <v>0</v>
      </c>
      <c r="AR27" s="431"/>
      <c r="AS27" s="431"/>
      <c r="AT27" s="434">
        <v>0</v>
      </c>
      <c r="AU27" s="431"/>
      <c r="AV27" s="431"/>
      <c r="AW27" s="133"/>
      <c r="AX27" s="133"/>
      <c r="AY27" s="133"/>
    </row>
    <row r="28" spans="1:51" ht="15.75" customHeight="1">
      <c r="A28" s="428"/>
      <c r="B28" s="429">
        <v>75101</v>
      </c>
      <c r="C28" s="424"/>
      <c r="D28" s="431">
        <v>1077</v>
      </c>
      <c r="E28" s="431">
        <v>540</v>
      </c>
      <c r="F28" s="431">
        <f>ROUND((E28/D28)*100,2)</f>
        <v>50.14</v>
      </c>
      <c r="G28" s="431"/>
      <c r="H28" s="431"/>
      <c r="I28" s="431"/>
      <c r="J28" s="431">
        <v>1077</v>
      </c>
      <c r="K28" s="431">
        <v>540</v>
      </c>
      <c r="L28" s="431">
        <f>ROUND((K28/J28)*100,2)</f>
        <v>50.14</v>
      </c>
      <c r="M28" s="434">
        <v>1077</v>
      </c>
      <c r="N28" s="434">
        <v>540</v>
      </c>
      <c r="O28" s="431">
        <f t="shared" si="6"/>
        <v>50.14</v>
      </c>
      <c r="P28" s="434">
        <v>0</v>
      </c>
      <c r="Q28" s="434"/>
      <c r="R28" s="431"/>
      <c r="S28" s="434">
        <v>1077</v>
      </c>
      <c r="T28" s="431">
        <v>540</v>
      </c>
      <c r="U28" s="431">
        <f t="shared" si="7"/>
        <v>50.14</v>
      </c>
      <c r="V28" s="434">
        <v>0</v>
      </c>
      <c r="W28" s="434"/>
      <c r="X28" s="431"/>
      <c r="Y28" s="434">
        <v>0</v>
      </c>
      <c r="Z28" s="434"/>
      <c r="AA28" s="431"/>
      <c r="AB28" s="434">
        <v>0</v>
      </c>
      <c r="AC28" s="431"/>
      <c r="AD28" s="431"/>
      <c r="AE28" s="434">
        <v>0</v>
      </c>
      <c r="AF28" s="434"/>
      <c r="AG28" s="431"/>
      <c r="AH28" s="434">
        <v>0</v>
      </c>
      <c r="AI28" s="431"/>
      <c r="AJ28" s="431"/>
      <c r="AK28" s="431">
        <v>0</v>
      </c>
      <c r="AL28" s="431"/>
      <c r="AM28" s="431"/>
      <c r="AN28" s="434">
        <v>0</v>
      </c>
      <c r="AO28" s="431"/>
      <c r="AP28" s="431"/>
      <c r="AQ28" s="434">
        <v>0</v>
      </c>
      <c r="AR28" s="431"/>
      <c r="AS28" s="431"/>
      <c r="AT28" s="434">
        <v>0</v>
      </c>
      <c r="AU28" s="431"/>
      <c r="AV28" s="431"/>
      <c r="AW28" s="133"/>
      <c r="AX28" s="133"/>
      <c r="AY28" s="133"/>
    </row>
    <row r="29" spans="1:51" ht="15.75" customHeight="1">
      <c r="A29" s="428"/>
      <c r="B29" s="429"/>
      <c r="C29" s="424">
        <v>2010</v>
      </c>
      <c r="D29" s="431">
        <v>1077</v>
      </c>
      <c r="E29" s="431">
        <v>540</v>
      </c>
      <c r="F29" s="431">
        <f>ROUND((E29/D29)*100,2)</f>
        <v>50.14</v>
      </c>
      <c r="G29" s="431"/>
      <c r="H29" s="431"/>
      <c r="I29" s="431"/>
      <c r="J29" s="431"/>
      <c r="K29" s="431"/>
      <c r="L29" s="431"/>
      <c r="M29" s="434"/>
      <c r="N29" s="434"/>
      <c r="O29" s="431"/>
      <c r="P29" s="434"/>
      <c r="Q29" s="434"/>
      <c r="R29" s="431"/>
      <c r="S29" s="434"/>
      <c r="T29" s="431"/>
      <c r="U29" s="431"/>
      <c r="V29" s="434"/>
      <c r="W29" s="434"/>
      <c r="X29" s="431"/>
      <c r="Y29" s="434"/>
      <c r="Z29" s="434"/>
      <c r="AA29" s="431"/>
      <c r="AB29" s="434"/>
      <c r="AC29" s="431"/>
      <c r="AD29" s="431"/>
      <c r="AE29" s="434"/>
      <c r="AF29" s="434"/>
      <c r="AG29" s="431"/>
      <c r="AH29" s="434"/>
      <c r="AI29" s="431"/>
      <c r="AJ29" s="431"/>
      <c r="AK29" s="431"/>
      <c r="AL29" s="431"/>
      <c r="AM29" s="431"/>
      <c r="AN29" s="434"/>
      <c r="AO29" s="431"/>
      <c r="AP29" s="431"/>
      <c r="AQ29" s="434"/>
      <c r="AR29" s="431"/>
      <c r="AS29" s="431"/>
      <c r="AT29" s="434"/>
      <c r="AU29" s="431"/>
      <c r="AV29" s="431"/>
      <c r="AW29" s="133"/>
      <c r="AX29" s="133"/>
      <c r="AY29" s="133"/>
    </row>
    <row r="30" spans="1:51" ht="24.75" customHeight="1" hidden="1">
      <c r="A30" s="428"/>
      <c r="B30" s="429"/>
      <c r="C30" s="424">
        <v>4300</v>
      </c>
      <c r="D30" s="431"/>
      <c r="E30" s="431"/>
      <c r="F30" s="431"/>
      <c r="G30" s="431"/>
      <c r="H30" s="431"/>
      <c r="I30" s="431"/>
      <c r="J30" s="431">
        <v>800</v>
      </c>
      <c r="K30" s="431">
        <v>400</v>
      </c>
      <c r="L30" s="431">
        <f>ROUND((K30/J30)*100,2)</f>
        <v>50</v>
      </c>
      <c r="M30" s="434">
        <v>800</v>
      </c>
      <c r="N30" s="434">
        <v>400</v>
      </c>
      <c r="O30" s="431">
        <f>ROUND((N30/M30)*100,2)</f>
        <v>50</v>
      </c>
      <c r="P30" s="434">
        <v>0</v>
      </c>
      <c r="Q30" s="434"/>
      <c r="R30" s="431"/>
      <c r="S30" s="434">
        <v>800</v>
      </c>
      <c r="T30" s="431">
        <v>400</v>
      </c>
      <c r="U30" s="431">
        <f>ROUND((T30/S30)*100,2)</f>
        <v>50</v>
      </c>
      <c r="V30" s="434">
        <v>0</v>
      </c>
      <c r="W30" s="434"/>
      <c r="X30" s="431"/>
      <c r="Y30" s="434">
        <v>0</v>
      </c>
      <c r="Z30" s="434"/>
      <c r="AA30" s="431"/>
      <c r="AB30" s="434">
        <v>0</v>
      </c>
      <c r="AC30" s="431"/>
      <c r="AD30" s="431"/>
      <c r="AE30" s="434">
        <v>0</v>
      </c>
      <c r="AF30" s="434"/>
      <c r="AG30" s="431"/>
      <c r="AH30" s="434">
        <v>0</v>
      </c>
      <c r="AI30" s="431"/>
      <c r="AJ30" s="431"/>
      <c r="AK30" s="431">
        <v>0</v>
      </c>
      <c r="AL30" s="431"/>
      <c r="AM30" s="431"/>
      <c r="AN30" s="434">
        <v>0</v>
      </c>
      <c r="AO30" s="431"/>
      <c r="AP30" s="431"/>
      <c r="AQ30" s="434">
        <v>0</v>
      </c>
      <c r="AR30" s="431"/>
      <c r="AS30" s="431"/>
      <c r="AT30" s="434">
        <v>0</v>
      </c>
      <c r="AU30" s="431"/>
      <c r="AV30" s="431"/>
      <c r="AW30" s="133"/>
      <c r="AX30" s="133"/>
      <c r="AY30" s="133"/>
    </row>
    <row r="31" spans="1:51" ht="24.75" customHeight="1" hidden="1">
      <c r="A31" s="428"/>
      <c r="B31" s="429"/>
      <c r="C31" s="424">
        <v>4370</v>
      </c>
      <c r="D31" s="431"/>
      <c r="E31" s="431"/>
      <c r="F31" s="431"/>
      <c r="G31" s="431"/>
      <c r="H31" s="431"/>
      <c r="I31" s="431"/>
      <c r="J31" s="431">
        <v>277</v>
      </c>
      <c r="K31" s="431">
        <v>140</v>
      </c>
      <c r="L31" s="431">
        <f>ROUND((K31/J31)*100,2)</f>
        <v>50.54</v>
      </c>
      <c r="M31" s="434">
        <v>277</v>
      </c>
      <c r="N31" s="434">
        <v>140</v>
      </c>
      <c r="O31" s="431">
        <f>ROUND((N31/M31)*100,2)</f>
        <v>50.54</v>
      </c>
      <c r="P31" s="434">
        <v>0</v>
      </c>
      <c r="Q31" s="434"/>
      <c r="R31" s="431"/>
      <c r="S31" s="434">
        <v>277</v>
      </c>
      <c r="T31" s="431">
        <v>140</v>
      </c>
      <c r="U31" s="431">
        <f>ROUND((T31/S31)*100,2)</f>
        <v>50.54</v>
      </c>
      <c r="V31" s="434">
        <v>0</v>
      </c>
      <c r="W31" s="434"/>
      <c r="X31" s="431"/>
      <c r="Y31" s="434">
        <v>0</v>
      </c>
      <c r="Z31" s="434"/>
      <c r="AA31" s="431"/>
      <c r="AB31" s="434">
        <v>0</v>
      </c>
      <c r="AC31" s="431"/>
      <c r="AD31" s="431"/>
      <c r="AE31" s="434">
        <v>0</v>
      </c>
      <c r="AF31" s="434"/>
      <c r="AG31" s="431"/>
      <c r="AH31" s="434">
        <v>0</v>
      </c>
      <c r="AI31" s="431"/>
      <c r="AJ31" s="431"/>
      <c r="AK31" s="431">
        <v>0</v>
      </c>
      <c r="AL31" s="431"/>
      <c r="AM31" s="431"/>
      <c r="AN31" s="434">
        <v>0</v>
      </c>
      <c r="AO31" s="431"/>
      <c r="AP31" s="431"/>
      <c r="AQ31" s="434">
        <v>0</v>
      </c>
      <c r="AR31" s="431"/>
      <c r="AS31" s="431"/>
      <c r="AT31" s="434">
        <v>0</v>
      </c>
      <c r="AU31" s="431"/>
      <c r="AV31" s="431"/>
      <c r="AW31" s="133"/>
      <c r="AX31" s="133"/>
      <c r="AY31" s="133"/>
    </row>
    <row r="32" spans="1:51" ht="13.5" customHeight="1">
      <c r="A32" s="428"/>
      <c r="B32" s="429">
        <v>75107</v>
      </c>
      <c r="C32" s="424"/>
      <c r="D32" s="431">
        <v>21255</v>
      </c>
      <c r="E32" s="431">
        <v>21255</v>
      </c>
      <c r="F32" s="431">
        <f>ROUND((E32/D32)*100,2)</f>
        <v>100</v>
      </c>
      <c r="G32" s="431"/>
      <c r="H32" s="431"/>
      <c r="I32" s="431"/>
      <c r="J32" s="431">
        <v>21255</v>
      </c>
      <c r="K32" s="431">
        <v>9848.9</v>
      </c>
      <c r="L32" s="431">
        <f>ROUND((K32/J32)*100,2)</f>
        <v>46.34</v>
      </c>
      <c r="M32" s="434">
        <v>8655</v>
      </c>
      <c r="N32" s="434">
        <v>3548.9</v>
      </c>
      <c r="O32" s="431">
        <f>ROUND((N32/M32)*100,2)</f>
        <v>41</v>
      </c>
      <c r="P32" s="434">
        <v>3410</v>
      </c>
      <c r="Q32" s="434">
        <v>1327.64</v>
      </c>
      <c r="R32" s="431">
        <f>ROUND((Q32/P32)*100,2)</f>
        <v>38.93</v>
      </c>
      <c r="S32" s="434">
        <v>5245</v>
      </c>
      <c r="T32" s="431">
        <v>2221.26</v>
      </c>
      <c r="U32" s="431">
        <f>ROUND((T32/S32)*100,2)</f>
        <v>42.35</v>
      </c>
      <c r="V32" s="434">
        <v>0</v>
      </c>
      <c r="W32" s="434"/>
      <c r="X32" s="431"/>
      <c r="Y32" s="434">
        <v>12600</v>
      </c>
      <c r="Z32" s="434">
        <v>6300</v>
      </c>
      <c r="AA32" s="431">
        <f>ROUND((Z32/Y32)*100,2)</f>
        <v>50</v>
      </c>
      <c r="AB32" s="434">
        <v>0</v>
      </c>
      <c r="AC32" s="431"/>
      <c r="AD32" s="431"/>
      <c r="AE32" s="434">
        <v>0</v>
      </c>
      <c r="AF32" s="434"/>
      <c r="AG32" s="431"/>
      <c r="AH32" s="434">
        <v>0</v>
      </c>
      <c r="AI32" s="431"/>
      <c r="AJ32" s="431"/>
      <c r="AK32" s="431">
        <v>0</v>
      </c>
      <c r="AL32" s="431"/>
      <c r="AM32" s="431"/>
      <c r="AN32" s="434">
        <v>0</v>
      </c>
      <c r="AO32" s="431"/>
      <c r="AP32" s="431"/>
      <c r="AQ32" s="434">
        <v>0</v>
      </c>
      <c r="AR32" s="431"/>
      <c r="AS32" s="431"/>
      <c r="AT32" s="434">
        <v>0</v>
      </c>
      <c r="AU32" s="431"/>
      <c r="AV32" s="431"/>
      <c r="AW32" s="133"/>
      <c r="AX32" s="133"/>
      <c r="AY32" s="133"/>
    </row>
    <row r="33" spans="1:51" ht="12" customHeight="1">
      <c r="A33" s="428"/>
      <c r="B33" s="429"/>
      <c r="C33" s="424">
        <v>2010</v>
      </c>
      <c r="D33" s="431">
        <v>21255</v>
      </c>
      <c r="E33" s="431">
        <v>21255</v>
      </c>
      <c r="F33" s="431">
        <f>ROUND((E33/D33)*100,2)</f>
        <v>100</v>
      </c>
      <c r="G33" s="431"/>
      <c r="H33" s="431"/>
      <c r="I33" s="431"/>
      <c r="J33" s="431"/>
      <c r="K33" s="431"/>
      <c r="L33" s="431"/>
      <c r="M33" s="434"/>
      <c r="N33" s="434"/>
      <c r="O33" s="431"/>
      <c r="P33" s="434"/>
      <c r="Q33" s="434"/>
      <c r="R33" s="431"/>
      <c r="S33" s="434"/>
      <c r="T33" s="431"/>
      <c r="U33" s="431"/>
      <c r="V33" s="434"/>
      <c r="W33" s="434"/>
      <c r="X33" s="431"/>
      <c r="Y33" s="434"/>
      <c r="Z33" s="434"/>
      <c r="AA33" s="431"/>
      <c r="AB33" s="434"/>
      <c r="AC33" s="431"/>
      <c r="AD33" s="431"/>
      <c r="AE33" s="434"/>
      <c r="AF33" s="434"/>
      <c r="AG33" s="431"/>
      <c r="AH33" s="434"/>
      <c r="AI33" s="431"/>
      <c r="AJ33" s="431"/>
      <c r="AK33" s="431"/>
      <c r="AL33" s="431"/>
      <c r="AM33" s="431"/>
      <c r="AN33" s="434"/>
      <c r="AO33" s="431"/>
      <c r="AP33" s="431"/>
      <c r="AQ33" s="434"/>
      <c r="AR33" s="431"/>
      <c r="AS33" s="431"/>
      <c r="AT33" s="434"/>
      <c r="AU33" s="431"/>
      <c r="AV33" s="431"/>
      <c r="AW33" s="133"/>
      <c r="AX33" s="133"/>
      <c r="AY33" s="133"/>
    </row>
    <row r="34" spans="1:51" ht="24.75" customHeight="1" hidden="1">
      <c r="A34" s="428"/>
      <c r="B34" s="429"/>
      <c r="C34" s="424">
        <v>3030</v>
      </c>
      <c r="D34" s="431"/>
      <c r="E34" s="431"/>
      <c r="F34" s="431"/>
      <c r="G34" s="431"/>
      <c r="H34" s="431"/>
      <c r="I34" s="431"/>
      <c r="J34" s="431">
        <v>12600</v>
      </c>
      <c r="K34" s="431">
        <v>6300</v>
      </c>
      <c r="L34" s="431">
        <f>ROUND((K34/J34)*100,2)</f>
        <v>50</v>
      </c>
      <c r="M34" s="434">
        <v>0</v>
      </c>
      <c r="N34" s="434"/>
      <c r="O34" s="431"/>
      <c r="P34" s="434">
        <v>0</v>
      </c>
      <c r="Q34" s="434"/>
      <c r="R34" s="431"/>
      <c r="S34" s="434">
        <v>0</v>
      </c>
      <c r="T34" s="431"/>
      <c r="U34" s="431"/>
      <c r="V34" s="434">
        <v>0</v>
      </c>
      <c r="W34" s="434"/>
      <c r="X34" s="431"/>
      <c r="Y34" s="434">
        <v>12600</v>
      </c>
      <c r="Z34" s="434">
        <v>6300</v>
      </c>
      <c r="AA34" s="431"/>
      <c r="AB34" s="434">
        <v>0</v>
      </c>
      <c r="AC34" s="431"/>
      <c r="AD34" s="431"/>
      <c r="AE34" s="434">
        <v>0</v>
      </c>
      <c r="AF34" s="434"/>
      <c r="AG34" s="431"/>
      <c r="AH34" s="434">
        <v>0</v>
      </c>
      <c r="AI34" s="431"/>
      <c r="AJ34" s="431"/>
      <c r="AK34" s="431">
        <v>0</v>
      </c>
      <c r="AL34" s="431"/>
      <c r="AM34" s="431"/>
      <c r="AN34" s="434">
        <v>0</v>
      </c>
      <c r="AO34" s="431"/>
      <c r="AP34" s="431"/>
      <c r="AQ34" s="434">
        <v>0</v>
      </c>
      <c r="AR34" s="431"/>
      <c r="AS34" s="431"/>
      <c r="AT34" s="434">
        <v>0</v>
      </c>
      <c r="AU34" s="431"/>
      <c r="AV34" s="431"/>
      <c r="AW34" s="133"/>
      <c r="AX34" s="133"/>
      <c r="AY34" s="133"/>
    </row>
    <row r="35" spans="1:51" ht="24.75" customHeight="1" hidden="1">
      <c r="A35" s="428"/>
      <c r="B35" s="429"/>
      <c r="C35" s="424">
        <v>4110</v>
      </c>
      <c r="D35" s="431"/>
      <c r="E35" s="431"/>
      <c r="F35" s="431"/>
      <c r="G35" s="431"/>
      <c r="H35" s="431"/>
      <c r="I35" s="431"/>
      <c r="J35" s="431">
        <v>438</v>
      </c>
      <c r="K35" s="431">
        <v>0</v>
      </c>
      <c r="L35" s="431">
        <f aca="true" t="shared" si="8" ref="L35:L44">ROUND((K35/J35)*100,2)</f>
        <v>0</v>
      </c>
      <c r="M35" s="434">
        <v>438</v>
      </c>
      <c r="N35" s="434">
        <v>0</v>
      </c>
      <c r="O35" s="431">
        <f aca="true" t="shared" si="9" ref="O35:O44">ROUND((N35/M35)*100,2)</f>
        <v>0</v>
      </c>
      <c r="P35" s="434">
        <v>438</v>
      </c>
      <c r="Q35" s="434">
        <v>0</v>
      </c>
      <c r="R35" s="431">
        <f>ROUND((Q35/P35)*100,2)</f>
        <v>0</v>
      </c>
      <c r="S35" s="434"/>
      <c r="T35" s="431"/>
      <c r="U35" s="431"/>
      <c r="V35" s="434">
        <v>0</v>
      </c>
      <c r="W35" s="434"/>
      <c r="X35" s="431"/>
      <c r="Y35" s="434">
        <v>0</v>
      </c>
      <c r="Z35" s="434"/>
      <c r="AA35" s="431"/>
      <c r="AB35" s="434">
        <v>0</v>
      </c>
      <c r="AC35" s="431"/>
      <c r="AD35" s="431"/>
      <c r="AE35" s="434">
        <v>0</v>
      </c>
      <c r="AF35" s="434"/>
      <c r="AG35" s="431"/>
      <c r="AH35" s="434">
        <v>0</v>
      </c>
      <c r="AI35" s="431"/>
      <c r="AJ35" s="431"/>
      <c r="AK35" s="431">
        <v>0</v>
      </c>
      <c r="AL35" s="431"/>
      <c r="AM35" s="431"/>
      <c r="AN35" s="434">
        <v>0</v>
      </c>
      <c r="AO35" s="431"/>
      <c r="AP35" s="431"/>
      <c r="AQ35" s="434">
        <v>0</v>
      </c>
      <c r="AR35" s="431"/>
      <c r="AS35" s="431"/>
      <c r="AT35" s="434">
        <v>0</v>
      </c>
      <c r="AU35" s="431"/>
      <c r="AV35" s="431"/>
      <c r="AW35" s="133"/>
      <c r="AX35" s="133"/>
      <c r="AY35" s="133"/>
    </row>
    <row r="36" spans="1:51" ht="24.75" customHeight="1" hidden="1">
      <c r="A36" s="428"/>
      <c r="B36" s="429"/>
      <c r="C36" s="424">
        <v>4120</v>
      </c>
      <c r="D36" s="431"/>
      <c r="E36" s="431"/>
      <c r="F36" s="431"/>
      <c r="G36" s="431"/>
      <c r="H36" s="431"/>
      <c r="I36" s="431"/>
      <c r="J36" s="431">
        <v>72</v>
      </c>
      <c r="K36" s="431">
        <v>0</v>
      </c>
      <c r="L36" s="431">
        <f t="shared" si="8"/>
        <v>0</v>
      </c>
      <c r="M36" s="434">
        <v>72</v>
      </c>
      <c r="N36" s="434">
        <v>0</v>
      </c>
      <c r="O36" s="431">
        <f t="shared" si="9"/>
        <v>0</v>
      </c>
      <c r="P36" s="434">
        <v>72</v>
      </c>
      <c r="Q36" s="434">
        <v>0</v>
      </c>
      <c r="R36" s="431">
        <f>ROUND((Q36/P36)*100,2)</f>
        <v>0</v>
      </c>
      <c r="S36" s="434"/>
      <c r="T36" s="431"/>
      <c r="U36" s="431"/>
      <c r="V36" s="434">
        <v>0</v>
      </c>
      <c r="W36" s="434"/>
      <c r="X36" s="431"/>
      <c r="Y36" s="434">
        <v>0</v>
      </c>
      <c r="Z36" s="434"/>
      <c r="AA36" s="431"/>
      <c r="AB36" s="434">
        <v>0</v>
      </c>
      <c r="AC36" s="431"/>
      <c r="AD36" s="431"/>
      <c r="AE36" s="434">
        <v>0</v>
      </c>
      <c r="AF36" s="434"/>
      <c r="AG36" s="431"/>
      <c r="AH36" s="434">
        <v>0</v>
      </c>
      <c r="AI36" s="431"/>
      <c r="AJ36" s="431"/>
      <c r="AK36" s="431">
        <v>0</v>
      </c>
      <c r="AL36" s="431"/>
      <c r="AM36" s="431"/>
      <c r="AN36" s="434">
        <v>0</v>
      </c>
      <c r="AO36" s="431"/>
      <c r="AP36" s="431"/>
      <c r="AQ36" s="434">
        <v>0</v>
      </c>
      <c r="AR36" s="431"/>
      <c r="AS36" s="431"/>
      <c r="AT36" s="434">
        <v>0</v>
      </c>
      <c r="AU36" s="431"/>
      <c r="AV36" s="431"/>
      <c r="AW36" s="133"/>
      <c r="AX36" s="133"/>
      <c r="AY36" s="133"/>
    </row>
    <row r="37" spans="1:51" ht="24.75" customHeight="1" hidden="1">
      <c r="A37" s="428"/>
      <c r="B37" s="429"/>
      <c r="C37" s="424">
        <v>4170</v>
      </c>
      <c r="D37" s="431"/>
      <c r="E37" s="431"/>
      <c r="F37" s="431"/>
      <c r="G37" s="431"/>
      <c r="H37" s="431"/>
      <c r="I37" s="431"/>
      <c r="J37" s="431">
        <v>2900</v>
      </c>
      <c r="K37" s="431">
        <v>1327.64</v>
      </c>
      <c r="L37" s="431">
        <f t="shared" si="8"/>
        <v>45.78</v>
      </c>
      <c r="M37" s="434">
        <v>2900</v>
      </c>
      <c r="N37" s="434">
        <v>1327.64</v>
      </c>
      <c r="O37" s="431">
        <f t="shared" si="9"/>
        <v>45.78</v>
      </c>
      <c r="P37" s="434">
        <v>2900</v>
      </c>
      <c r="Q37" s="434">
        <v>1327.64</v>
      </c>
      <c r="R37" s="431">
        <f>ROUND((Q37/P37)*100,2)</f>
        <v>45.78</v>
      </c>
      <c r="S37" s="434"/>
      <c r="T37" s="431"/>
      <c r="U37" s="431"/>
      <c r="V37" s="434">
        <v>0</v>
      </c>
      <c r="W37" s="434"/>
      <c r="X37" s="431"/>
      <c r="Y37" s="434">
        <v>0</v>
      </c>
      <c r="Z37" s="434"/>
      <c r="AA37" s="431"/>
      <c r="AB37" s="434">
        <v>0</v>
      </c>
      <c r="AC37" s="431"/>
      <c r="AD37" s="431"/>
      <c r="AE37" s="434">
        <v>0</v>
      </c>
      <c r="AF37" s="434"/>
      <c r="AG37" s="431"/>
      <c r="AH37" s="434">
        <v>0</v>
      </c>
      <c r="AI37" s="431"/>
      <c r="AJ37" s="431"/>
      <c r="AK37" s="431">
        <v>0</v>
      </c>
      <c r="AL37" s="431"/>
      <c r="AM37" s="431"/>
      <c r="AN37" s="434">
        <v>0</v>
      </c>
      <c r="AO37" s="431"/>
      <c r="AP37" s="431"/>
      <c r="AQ37" s="434">
        <v>0</v>
      </c>
      <c r="AR37" s="431"/>
      <c r="AS37" s="431"/>
      <c r="AT37" s="434">
        <v>0</v>
      </c>
      <c r="AU37" s="431"/>
      <c r="AV37" s="431"/>
      <c r="AW37" s="133"/>
      <c r="AX37" s="133"/>
      <c r="AY37" s="133"/>
    </row>
    <row r="38" spans="1:51" ht="24.75" customHeight="1" hidden="1">
      <c r="A38" s="428"/>
      <c r="B38" s="429"/>
      <c r="C38" s="424">
        <v>4210</v>
      </c>
      <c r="D38" s="431"/>
      <c r="E38" s="431"/>
      <c r="F38" s="431"/>
      <c r="G38" s="431"/>
      <c r="H38" s="431"/>
      <c r="I38" s="431"/>
      <c r="J38" s="431">
        <v>3200</v>
      </c>
      <c r="K38" s="431">
        <v>1010.25</v>
      </c>
      <c r="L38" s="431">
        <f t="shared" si="8"/>
        <v>31.57</v>
      </c>
      <c r="M38" s="434">
        <v>3200</v>
      </c>
      <c r="N38" s="434">
        <v>1010.25</v>
      </c>
      <c r="O38" s="431">
        <f t="shared" si="9"/>
        <v>31.57</v>
      </c>
      <c r="P38" s="434"/>
      <c r="Q38" s="434"/>
      <c r="R38" s="431"/>
      <c r="S38" s="434">
        <v>3200</v>
      </c>
      <c r="T38" s="431">
        <v>1010.25</v>
      </c>
      <c r="U38" s="431">
        <f aca="true" t="shared" si="10" ref="U38:U44">ROUND((T38/S38)*100,2)</f>
        <v>31.57</v>
      </c>
      <c r="V38" s="434"/>
      <c r="W38" s="434"/>
      <c r="X38" s="431"/>
      <c r="Y38" s="434"/>
      <c r="Z38" s="434"/>
      <c r="AA38" s="431"/>
      <c r="AB38" s="434"/>
      <c r="AC38" s="431"/>
      <c r="AD38" s="431"/>
      <c r="AE38" s="434"/>
      <c r="AF38" s="434"/>
      <c r="AG38" s="431"/>
      <c r="AH38" s="434"/>
      <c r="AI38" s="431"/>
      <c r="AJ38" s="431"/>
      <c r="AK38" s="431"/>
      <c r="AL38" s="431"/>
      <c r="AM38" s="431"/>
      <c r="AN38" s="434"/>
      <c r="AO38" s="431"/>
      <c r="AP38" s="431"/>
      <c r="AQ38" s="434"/>
      <c r="AR38" s="431"/>
      <c r="AS38" s="431"/>
      <c r="AT38" s="434"/>
      <c r="AU38" s="431"/>
      <c r="AV38" s="431"/>
      <c r="AW38" s="133"/>
      <c r="AX38" s="133"/>
      <c r="AY38" s="133"/>
    </row>
    <row r="39" spans="1:51" ht="24.75" customHeight="1" hidden="1">
      <c r="A39" s="428"/>
      <c r="B39" s="429"/>
      <c r="C39" s="424">
        <v>4260</v>
      </c>
      <c r="D39" s="431"/>
      <c r="E39" s="431"/>
      <c r="F39" s="431"/>
      <c r="G39" s="431"/>
      <c r="H39" s="431"/>
      <c r="I39" s="431"/>
      <c r="J39" s="431">
        <v>500</v>
      </c>
      <c r="K39" s="431">
        <v>250</v>
      </c>
      <c r="L39" s="431">
        <f t="shared" si="8"/>
        <v>50</v>
      </c>
      <c r="M39" s="434">
        <v>500</v>
      </c>
      <c r="N39" s="434">
        <v>250</v>
      </c>
      <c r="O39" s="431">
        <f t="shared" si="9"/>
        <v>50</v>
      </c>
      <c r="P39" s="434"/>
      <c r="Q39" s="434"/>
      <c r="R39" s="431"/>
      <c r="S39" s="434">
        <v>500</v>
      </c>
      <c r="T39" s="431">
        <v>250</v>
      </c>
      <c r="U39" s="431">
        <f t="shared" si="10"/>
        <v>50</v>
      </c>
      <c r="V39" s="434"/>
      <c r="W39" s="434"/>
      <c r="X39" s="431"/>
      <c r="Y39" s="434"/>
      <c r="Z39" s="434"/>
      <c r="AA39" s="431"/>
      <c r="AB39" s="434"/>
      <c r="AC39" s="431"/>
      <c r="AD39" s="431"/>
      <c r="AE39" s="434"/>
      <c r="AF39" s="434"/>
      <c r="AG39" s="431"/>
      <c r="AH39" s="434"/>
      <c r="AI39" s="431"/>
      <c r="AJ39" s="431"/>
      <c r="AK39" s="431"/>
      <c r="AL39" s="431"/>
      <c r="AM39" s="431"/>
      <c r="AN39" s="434"/>
      <c r="AO39" s="431"/>
      <c r="AP39" s="431"/>
      <c r="AQ39" s="434"/>
      <c r="AR39" s="431"/>
      <c r="AS39" s="431"/>
      <c r="AT39" s="434"/>
      <c r="AU39" s="431"/>
      <c r="AV39" s="431"/>
      <c r="AW39" s="133"/>
      <c r="AX39" s="133"/>
      <c r="AY39" s="133"/>
    </row>
    <row r="40" spans="1:51" ht="24.75" customHeight="1" hidden="1">
      <c r="A40" s="428"/>
      <c r="B40" s="429"/>
      <c r="C40" s="424">
        <v>4370</v>
      </c>
      <c r="D40" s="431"/>
      <c r="E40" s="431"/>
      <c r="F40" s="431"/>
      <c r="G40" s="431"/>
      <c r="H40" s="431"/>
      <c r="I40" s="431"/>
      <c r="J40" s="431">
        <v>300</v>
      </c>
      <c r="K40" s="431">
        <v>150</v>
      </c>
      <c r="L40" s="431">
        <f t="shared" si="8"/>
        <v>50</v>
      </c>
      <c r="M40" s="434">
        <v>300</v>
      </c>
      <c r="N40" s="434">
        <v>150</v>
      </c>
      <c r="O40" s="431">
        <f t="shared" si="9"/>
        <v>50</v>
      </c>
      <c r="P40" s="434"/>
      <c r="Q40" s="434"/>
      <c r="R40" s="431"/>
      <c r="S40" s="434">
        <v>300</v>
      </c>
      <c r="T40" s="431">
        <v>150</v>
      </c>
      <c r="U40" s="431">
        <f t="shared" si="10"/>
        <v>50</v>
      </c>
      <c r="V40" s="434"/>
      <c r="W40" s="434"/>
      <c r="X40" s="431"/>
      <c r="Y40" s="434"/>
      <c r="Z40" s="434"/>
      <c r="AA40" s="431"/>
      <c r="AB40" s="434"/>
      <c r="AC40" s="431"/>
      <c r="AD40" s="431"/>
      <c r="AE40" s="434"/>
      <c r="AF40" s="434"/>
      <c r="AG40" s="431"/>
      <c r="AH40" s="434"/>
      <c r="AI40" s="431"/>
      <c r="AJ40" s="431"/>
      <c r="AK40" s="431"/>
      <c r="AL40" s="431"/>
      <c r="AM40" s="431"/>
      <c r="AN40" s="434"/>
      <c r="AO40" s="431"/>
      <c r="AP40" s="431"/>
      <c r="AQ40" s="434"/>
      <c r="AR40" s="431"/>
      <c r="AS40" s="431"/>
      <c r="AT40" s="434"/>
      <c r="AU40" s="431"/>
      <c r="AV40" s="431"/>
      <c r="AW40" s="133"/>
      <c r="AX40" s="133"/>
      <c r="AY40" s="133"/>
    </row>
    <row r="41" spans="1:51" ht="24.75" customHeight="1" hidden="1">
      <c r="A41" s="428"/>
      <c r="B41" s="429"/>
      <c r="C41" s="424">
        <v>4410</v>
      </c>
      <c r="D41" s="431"/>
      <c r="E41" s="431"/>
      <c r="F41" s="431"/>
      <c r="G41" s="431"/>
      <c r="H41" s="431"/>
      <c r="I41" s="431"/>
      <c r="J41" s="431">
        <v>440</v>
      </c>
      <c r="K41" s="431">
        <v>256.59</v>
      </c>
      <c r="L41" s="431">
        <f t="shared" si="8"/>
        <v>58.32</v>
      </c>
      <c r="M41" s="434">
        <v>440</v>
      </c>
      <c r="N41" s="434">
        <v>256.59</v>
      </c>
      <c r="O41" s="431">
        <f t="shared" si="9"/>
        <v>58.32</v>
      </c>
      <c r="P41" s="434"/>
      <c r="Q41" s="434"/>
      <c r="R41" s="431"/>
      <c r="S41" s="434">
        <v>440</v>
      </c>
      <c r="T41" s="431">
        <v>256.59</v>
      </c>
      <c r="U41" s="431">
        <f t="shared" si="10"/>
        <v>58.32</v>
      </c>
      <c r="V41" s="434"/>
      <c r="W41" s="434"/>
      <c r="X41" s="431"/>
      <c r="Y41" s="434"/>
      <c r="Z41" s="434"/>
      <c r="AA41" s="431"/>
      <c r="AB41" s="434"/>
      <c r="AC41" s="431"/>
      <c r="AD41" s="431"/>
      <c r="AE41" s="434"/>
      <c r="AF41" s="434"/>
      <c r="AG41" s="431"/>
      <c r="AH41" s="434"/>
      <c r="AI41" s="431"/>
      <c r="AJ41" s="431"/>
      <c r="AK41" s="431"/>
      <c r="AL41" s="431"/>
      <c r="AM41" s="431"/>
      <c r="AN41" s="434"/>
      <c r="AO41" s="431"/>
      <c r="AP41" s="431"/>
      <c r="AQ41" s="434"/>
      <c r="AR41" s="431"/>
      <c r="AS41" s="431"/>
      <c r="AT41" s="434"/>
      <c r="AU41" s="431"/>
      <c r="AV41" s="431"/>
      <c r="AW41" s="133"/>
      <c r="AX41" s="133"/>
      <c r="AY41" s="133"/>
    </row>
    <row r="42" spans="1:51" ht="24.75" customHeight="1" hidden="1">
      <c r="A42" s="428"/>
      <c r="B42" s="429"/>
      <c r="C42" s="424">
        <v>4740</v>
      </c>
      <c r="D42" s="431"/>
      <c r="E42" s="431"/>
      <c r="F42" s="431"/>
      <c r="G42" s="431"/>
      <c r="H42" s="431"/>
      <c r="I42" s="431"/>
      <c r="J42" s="431">
        <v>300</v>
      </c>
      <c r="K42" s="431">
        <v>113.66</v>
      </c>
      <c r="L42" s="431">
        <f t="shared" si="8"/>
        <v>37.89</v>
      </c>
      <c r="M42" s="434">
        <v>300</v>
      </c>
      <c r="N42" s="434">
        <v>113.66</v>
      </c>
      <c r="O42" s="431">
        <f t="shared" si="9"/>
        <v>37.89</v>
      </c>
      <c r="P42" s="434"/>
      <c r="Q42" s="434"/>
      <c r="R42" s="431"/>
      <c r="S42" s="434">
        <v>300</v>
      </c>
      <c r="T42" s="431">
        <v>113.66</v>
      </c>
      <c r="U42" s="431">
        <f t="shared" si="10"/>
        <v>37.89</v>
      </c>
      <c r="V42" s="434"/>
      <c r="W42" s="434"/>
      <c r="X42" s="431"/>
      <c r="Y42" s="434"/>
      <c r="Z42" s="434"/>
      <c r="AA42" s="431"/>
      <c r="AB42" s="434"/>
      <c r="AC42" s="431"/>
      <c r="AD42" s="431"/>
      <c r="AE42" s="434"/>
      <c r="AF42" s="434"/>
      <c r="AG42" s="431"/>
      <c r="AH42" s="434"/>
      <c r="AI42" s="431"/>
      <c r="AJ42" s="431"/>
      <c r="AK42" s="431"/>
      <c r="AL42" s="431"/>
      <c r="AM42" s="431"/>
      <c r="AN42" s="434"/>
      <c r="AO42" s="431"/>
      <c r="AP42" s="431"/>
      <c r="AQ42" s="434"/>
      <c r="AR42" s="431"/>
      <c r="AS42" s="431"/>
      <c r="AT42" s="434"/>
      <c r="AU42" s="431"/>
      <c r="AV42" s="431"/>
      <c r="AW42" s="133"/>
      <c r="AX42" s="133"/>
      <c r="AY42" s="133"/>
    </row>
    <row r="43" spans="1:51" ht="24.75" customHeight="1" hidden="1">
      <c r="A43" s="428"/>
      <c r="B43" s="429"/>
      <c r="C43" s="424">
        <v>4750</v>
      </c>
      <c r="D43" s="431"/>
      <c r="E43" s="431"/>
      <c r="F43" s="431"/>
      <c r="G43" s="431"/>
      <c r="H43" s="431"/>
      <c r="I43" s="431"/>
      <c r="J43" s="431">
        <v>505</v>
      </c>
      <c r="K43" s="431">
        <v>440.76</v>
      </c>
      <c r="L43" s="431">
        <f t="shared" si="8"/>
        <v>87.28</v>
      </c>
      <c r="M43" s="434">
        <v>505</v>
      </c>
      <c r="N43" s="434">
        <v>440.76</v>
      </c>
      <c r="O43" s="431">
        <f t="shared" si="9"/>
        <v>87.28</v>
      </c>
      <c r="P43" s="434"/>
      <c r="Q43" s="434"/>
      <c r="R43" s="431"/>
      <c r="S43" s="434">
        <v>505</v>
      </c>
      <c r="T43" s="431">
        <v>440.76</v>
      </c>
      <c r="U43" s="431">
        <f t="shared" si="10"/>
        <v>87.28</v>
      </c>
      <c r="V43" s="434">
        <v>0</v>
      </c>
      <c r="W43" s="434"/>
      <c r="X43" s="431"/>
      <c r="Y43" s="434">
        <v>0</v>
      </c>
      <c r="Z43" s="434"/>
      <c r="AA43" s="431"/>
      <c r="AB43" s="434">
        <v>0</v>
      </c>
      <c r="AC43" s="431"/>
      <c r="AD43" s="431"/>
      <c r="AE43" s="434">
        <v>0</v>
      </c>
      <c r="AF43" s="434"/>
      <c r="AG43" s="431"/>
      <c r="AH43" s="434">
        <v>0</v>
      </c>
      <c r="AI43" s="431"/>
      <c r="AJ43" s="431"/>
      <c r="AK43" s="431">
        <v>0</v>
      </c>
      <c r="AL43" s="431"/>
      <c r="AM43" s="431"/>
      <c r="AN43" s="434">
        <v>0</v>
      </c>
      <c r="AO43" s="431"/>
      <c r="AP43" s="431"/>
      <c r="AQ43" s="434">
        <v>0</v>
      </c>
      <c r="AR43" s="431"/>
      <c r="AS43" s="431"/>
      <c r="AT43" s="434">
        <v>0</v>
      </c>
      <c r="AU43" s="431"/>
      <c r="AV43" s="431"/>
      <c r="AW43" s="133"/>
      <c r="AX43" s="133"/>
      <c r="AY43" s="133"/>
    </row>
    <row r="44" spans="1:51" ht="13.5" customHeight="1">
      <c r="A44" s="428"/>
      <c r="B44" s="429">
        <v>75109</v>
      </c>
      <c r="C44" s="424"/>
      <c r="D44" s="431">
        <v>4176</v>
      </c>
      <c r="E44" s="431">
        <v>3502.74</v>
      </c>
      <c r="F44" s="431">
        <f>ROUND((E44/D44)*100,2)</f>
        <v>83.88</v>
      </c>
      <c r="G44" s="431"/>
      <c r="H44" s="431"/>
      <c r="I44" s="431"/>
      <c r="J44" s="431">
        <v>4176</v>
      </c>
      <c r="K44" s="431">
        <v>3502.74</v>
      </c>
      <c r="L44" s="431">
        <f t="shared" si="8"/>
        <v>83.88</v>
      </c>
      <c r="M44" s="434">
        <v>1316</v>
      </c>
      <c r="N44" s="434">
        <v>1312.74</v>
      </c>
      <c r="O44" s="431">
        <f t="shared" si="9"/>
        <v>99.75</v>
      </c>
      <c r="P44" s="434">
        <v>617.12</v>
      </c>
      <c r="Q44" s="434">
        <v>617.12</v>
      </c>
      <c r="R44" s="431">
        <f>ROUND((Q44/P44)*100,2)</f>
        <v>100</v>
      </c>
      <c r="S44" s="434">
        <v>698.88</v>
      </c>
      <c r="T44" s="431">
        <v>695.62</v>
      </c>
      <c r="U44" s="431">
        <f t="shared" si="10"/>
        <v>99.53</v>
      </c>
      <c r="V44" s="434">
        <v>0</v>
      </c>
      <c r="W44" s="434"/>
      <c r="X44" s="431"/>
      <c r="Y44" s="434">
        <v>2860</v>
      </c>
      <c r="Z44" s="434">
        <v>2190</v>
      </c>
      <c r="AA44" s="431">
        <f>ROUND((Z44/Y44)*100,2)</f>
        <v>76.57</v>
      </c>
      <c r="AB44" s="434">
        <v>0</v>
      </c>
      <c r="AC44" s="431"/>
      <c r="AD44" s="431"/>
      <c r="AE44" s="434">
        <v>0</v>
      </c>
      <c r="AF44" s="434"/>
      <c r="AG44" s="431"/>
      <c r="AH44" s="434">
        <v>0</v>
      </c>
      <c r="AI44" s="431"/>
      <c r="AJ44" s="431"/>
      <c r="AK44" s="431">
        <v>0</v>
      </c>
      <c r="AL44" s="431"/>
      <c r="AM44" s="431"/>
      <c r="AN44" s="434">
        <v>0</v>
      </c>
      <c r="AO44" s="431"/>
      <c r="AP44" s="431"/>
      <c r="AQ44" s="434">
        <v>0</v>
      </c>
      <c r="AR44" s="431"/>
      <c r="AS44" s="431"/>
      <c r="AT44" s="434">
        <v>0</v>
      </c>
      <c r="AU44" s="431"/>
      <c r="AV44" s="431"/>
      <c r="AW44" s="133"/>
      <c r="AX44" s="133"/>
      <c r="AY44" s="133"/>
    </row>
    <row r="45" spans="1:51" ht="15" customHeight="1">
      <c r="A45" s="428"/>
      <c r="B45" s="429"/>
      <c r="C45" s="424">
        <v>2010</v>
      </c>
      <c r="D45" s="431">
        <v>4176</v>
      </c>
      <c r="E45" s="431">
        <v>3502.74</v>
      </c>
      <c r="F45" s="431">
        <f>ROUND((E45/D45)*100,2)</f>
        <v>83.88</v>
      </c>
      <c r="G45" s="431"/>
      <c r="H45" s="431"/>
      <c r="I45" s="431"/>
      <c r="J45" s="431"/>
      <c r="K45" s="431"/>
      <c r="L45" s="431"/>
      <c r="M45" s="434"/>
      <c r="N45" s="434"/>
      <c r="O45" s="431"/>
      <c r="P45" s="434"/>
      <c r="Q45" s="434"/>
      <c r="R45" s="431"/>
      <c r="S45" s="434"/>
      <c r="T45" s="431"/>
      <c r="U45" s="431"/>
      <c r="V45" s="434"/>
      <c r="W45" s="434"/>
      <c r="X45" s="431"/>
      <c r="Y45" s="434"/>
      <c r="Z45" s="434"/>
      <c r="AA45" s="431"/>
      <c r="AB45" s="434"/>
      <c r="AC45" s="431"/>
      <c r="AD45" s="431"/>
      <c r="AE45" s="434"/>
      <c r="AF45" s="434"/>
      <c r="AG45" s="431"/>
      <c r="AH45" s="434"/>
      <c r="AI45" s="431"/>
      <c r="AJ45" s="431"/>
      <c r="AK45" s="431"/>
      <c r="AL45" s="431"/>
      <c r="AM45" s="431"/>
      <c r="AN45" s="434"/>
      <c r="AO45" s="431"/>
      <c r="AP45" s="431"/>
      <c r="AQ45" s="434"/>
      <c r="AR45" s="431"/>
      <c r="AS45" s="431"/>
      <c r="AT45" s="434"/>
      <c r="AU45" s="431"/>
      <c r="AV45" s="431"/>
      <c r="AW45" s="133"/>
      <c r="AX45" s="133"/>
      <c r="AY45" s="133"/>
    </row>
    <row r="46" spans="1:51" ht="24.75" customHeight="1" hidden="1">
      <c r="A46" s="428"/>
      <c r="B46" s="429"/>
      <c r="C46" s="424">
        <v>3030</v>
      </c>
      <c r="D46" s="431"/>
      <c r="E46" s="431"/>
      <c r="F46" s="431"/>
      <c r="G46" s="431"/>
      <c r="H46" s="431"/>
      <c r="I46" s="431"/>
      <c r="J46" s="431">
        <v>2860</v>
      </c>
      <c r="K46" s="431">
        <v>2190</v>
      </c>
      <c r="L46" s="431">
        <f aca="true" t="shared" si="11" ref="L46:L73">ROUND((K46/J46)*100,2)</f>
        <v>76.57</v>
      </c>
      <c r="M46" s="434">
        <v>0</v>
      </c>
      <c r="N46" s="434"/>
      <c r="O46" s="431"/>
      <c r="P46" s="434">
        <v>0</v>
      </c>
      <c r="Q46" s="434"/>
      <c r="R46" s="431"/>
      <c r="S46" s="434">
        <v>0</v>
      </c>
      <c r="T46" s="431"/>
      <c r="U46" s="431"/>
      <c r="V46" s="434">
        <v>0</v>
      </c>
      <c r="W46" s="434"/>
      <c r="X46" s="431"/>
      <c r="Y46" s="434">
        <v>2860</v>
      </c>
      <c r="Z46" s="434">
        <v>2190</v>
      </c>
      <c r="AA46" s="431">
        <f>ROUND((Z46/Y46)*100,2)</f>
        <v>76.57</v>
      </c>
      <c r="AB46" s="434">
        <v>0</v>
      </c>
      <c r="AC46" s="431"/>
      <c r="AD46" s="431"/>
      <c r="AE46" s="434">
        <v>0</v>
      </c>
      <c r="AF46" s="434"/>
      <c r="AG46" s="431"/>
      <c r="AH46" s="434">
        <v>0</v>
      </c>
      <c r="AI46" s="431"/>
      <c r="AJ46" s="431"/>
      <c r="AK46" s="431">
        <v>0</v>
      </c>
      <c r="AL46" s="431"/>
      <c r="AM46" s="431"/>
      <c r="AN46" s="434">
        <v>0</v>
      </c>
      <c r="AO46" s="431"/>
      <c r="AP46" s="431"/>
      <c r="AQ46" s="434">
        <v>0</v>
      </c>
      <c r="AR46" s="431"/>
      <c r="AS46" s="431"/>
      <c r="AT46" s="434">
        <v>0</v>
      </c>
      <c r="AU46" s="431"/>
      <c r="AV46" s="431"/>
      <c r="AW46" s="133"/>
      <c r="AX46" s="133"/>
      <c r="AY46" s="133"/>
    </row>
    <row r="47" spans="1:51" ht="24.75" customHeight="1" hidden="1">
      <c r="A47" s="428"/>
      <c r="B47" s="429"/>
      <c r="C47" s="424">
        <v>4110</v>
      </c>
      <c r="D47" s="431"/>
      <c r="E47" s="431"/>
      <c r="F47" s="431"/>
      <c r="G47" s="431"/>
      <c r="H47" s="431"/>
      <c r="I47" s="431"/>
      <c r="J47" s="431">
        <v>79.26</v>
      </c>
      <c r="K47" s="431">
        <v>79.26</v>
      </c>
      <c r="L47" s="431">
        <f t="shared" si="11"/>
        <v>100</v>
      </c>
      <c r="M47" s="434">
        <v>79.26</v>
      </c>
      <c r="N47" s="434">
        <v>79.26</v>
      </c>
      <c r="O47" s="431">
        <f aca="true" t="shared" si="12" ref="O47:O56">ROUND((N47/M47)*100,2)</f>
        <v>100</v>
      </c>
      <c r="P47" s="434">
        <v>79.26</v>
      </c>
      <c r="Q47" s="434">
        <v>79.26</v>
      </c>
      <c r="R47" s="431">
        <f>ROUND((Q47/P47)*100,2)</f>
        <v>100</v>
      </c>
      <c r="S47" s="434">
        <v>0</v>
      </c>
      <c r="T47" s="431"/>
      <c r="U47" s="431"/>
      <c r="V47" s="434">
        <v>0</v>
      </c>
      <c r="W47" s="434"/>
      <c r="X47" s="431"/>
      <c r="Y47" s="434">
        <v>0</v>
      </c>
      <c r="Z47" s="434"/>
      <c r="AA47" s="431"/>
      <c r="AB47" s="434">
        <v>0</v>
      </c>
      <c r="AC47" s="431"/>
      <c r="AD47" s="431"/>
      <c r="AE47" s="434">
        <v>0</v>
      </c>
      <c r="AF47" s="434"/>
      <c r="AG47" s="431"/>
      <c r="AH47" s="434">
        <v>0</v>
      </c>
      <c r="AI47" s="431"/>
      <c r="AJ47" s="431"/>
      <c r="AK47" s="431">
        <v>0</v>
      </c>
      <c r="AL47" s="431"/>
      <c r="AM47" s="431"/>
      <c r="AN47" s="434">
        <v>0</v>
      </c>
      <c r="AO47" s="431"/>
      <c r="AP47" s="431"/>
      <c r="AQ47" s="434">
        <v>0</v>
      </c>
      <c r="AR47" s="431"/>
      <c r="AS47" s="431"/>
      <c r="AT47" s="434">
        <v>0</v>
      </c>
      <c r="AU47" s="431"/>
      <c r="AV47" s="431"/>
      <c r="AW47" s="133"/>
      <c r="AX47" s="133"/>
      <c r="AY47" s="133"/>
    </row>
    <row r="48" spans="1:51" ht="24.75" customHeight="1" hidden="1">
      <c r="A48" s="428"/>
      <c r="B48" s="429"/>
      <c r="C48" s="424">
        <v>4120</v>
      </c>
      <c r="D48" s="431"/>
      <c r="E48" s="431"/>
      <c r="F48" s="431"/>
      <c r="G48" s="431"/>
      <c r="H48" s="431"/>
      <c r="I48" s="431"/>
      <c r="J48" s="431">
        <v>12.86</v>
      </c>
      <c r="K48" s="431">
        <v>12.86</v>
      </c>
      <c r="L48" s="431">
        <f t="shared" si="11"/>
        <v>100</v>
      </c>
      <c r="M48" s="434">
        <v>12.86</v>
      </c>
      <c r="N48" s="434">
        <v>12.86</v>
      </c>
      <c r="O48" s="431">
        <f t="shared" si="12"/>
        <v>100</v>
      </c>
      <c r="P48" s="434">
        <v>12.86</v>
      </c>
      <c r="Q48" s="434">
        <v>12.86</v>
      </c>
      <c r="R48" s="431">
        <f>ROUND((Q48/P48)*100,2)</f>
        <v>100</v>
      </c>
      <c r="S48" s="434">
        <v>0</v>
      </c>
      <c r="T48" s="431"/>
      <c r="U48" s="431"/>
      <c r="V48" s="434">
        <v>0</v>
      </c>
      <c r="W48" s="434"/>
      <c r="X48" s="431"/>
      <c r="Y48" s="434">
        <v>0</v>
      </c>
      <c r="Z48" s="434"/>
      <c r="AA48" s="431"/>
      <c r="AB48" s="434">
        <v>0</v>
      </c>
      <c r="AC48" s="431"/>
      <c r="AD48" s="431"/>
      <c r="AE48" s="434">
        <v>0</v>
      </c>
      <c r="AF48" s="434"/>
      <c r="AG48" s="431"/>
      <c r="AH48" s="434">
        <v>0</v>
      </c>
      <c r="AI48" s="431"/>
      <c r="AJ48" s="431"/>
      <c r="AK48" s="431"/>
      <c r="AL48" s="431"/>
      <c r="AM48" s="431"/>
      <c r="AN48" s="434">
        <v>0</v>
      </c>
      <c r="AO48" s="431"/>
      <c r="AP48" s="431"/>
      <c r="AQ48" s="434">
        <v>0</v>
      </c>
      <c r="AR48" s="431"/>
      <c r="AS48" s="431"/>
      <c r="AT48" s="434">
        <v>0</v>
      </c>
      <c r="AU48" s="431"/>
      <c r="AV48" s="431"/>
      <c r="AW48" s="133"/>
      <c r="AX48" s="133"/>
      <c r="AY48" s="133"/>
    </row>
    <row r="49" spans="1:51" ht="24.75" customHeight="1" hidden="1">
      <c r="A49" s="428"/>
      <c r="B49" s="429"/>
      <c r="C49" s="424">
        <v>4170</v>
      </c>
      <c r="D49" s="431"/>
      <c r="E49" s="431"/>
      <c r="F49" s="431"/>
      <c r="G49" s="431"/>
      <c r="H49" s="431"/>
      <c r="I49" s="431"/>
      <c r="J49" s="431">
        <v>525</v>
      </c>
      <c r="K49" s="431">
        <v>525</v>
      </c>
      <c r="L49" s="431">
        <f t="shared" si="11"/>
        <v>100</v>
      </c>
      <c r="M49" s="434">
        <v>525</v>
      </c>
      <c r="N49" s="434">
        <v>525</v>
      </c>
      <c r="O49" s="431">
        <f t="shared" si="12"/>
        <v>100</v>
      </c>
      <c r="P49" s="434">
        <v>525</v>
      </c>
      <c r="Q49" s="434">
        <v>525</v>
      </c>
      <c r="R49" s="431">
        <f>ROUND((Q49/P49)*100,2)</f>
        <v>100</v>
      </c>
      <c r="S49" s="434"/>
      <c r="T49" s="431"/>
      <c r="U49" s="431"/>
      <c r="V49" s="434"/>
      <c r="W49" s="434"/>
      <c r="X49" s="431"/>
      <c r="Y49" s="434"/>
      <c r="Z49" s="434"/>
      <c r="AA49" s="431"/>
      <c r="AB49" s="434"/>
      <c r="AC49" s="431"/>
      <c r="AD49" s="431"/>
      <c r="AE49" s="434"/>
      <c r="AF49" s="434"/>
      <c r="AG49" s="431"/>
      <c r="AH49" s="434"/>
      <c r="AI49" s="431"/>
      <c r="AJ49" s="431"/>
      <c r="AK49" s="431"/>
      <c r="AL49" s="431"/>
      <c r="AM49" s="431"/>
      <c r="AN49" s="434"/>
      <c r="AO49" s="431"/>
      <c r="AP49" s="431"/>
      <c r="AQ49" s="434"/>
      <c r="AR49" s="431"/>
      <c r="AS49" s="431"/>
      <c r="AT49" s="434"/>
      <c r="AU49" s="431"/>
      <c r="AV49" s="431"/>
      <c r="AW49" s="133"/>
      <c r="AX49" s="133"/>
      <c r="AY49" s="133"/>
    </row>
    <row r="50" spans="1:51" ht="24.75" customHeight="1" hidden="1">
      <c r="A50" s="428"/>
      <c r="B50" s="429"/>
      <c r="C50" s="424">
        <v>4210</v>
      </c>
      <c r="D50" s="431"/>
      <c r="E50" s="431"/>
      <c r="F50" s="431"/>
      <c r="G50" s="431"/>
      <c r="H50" s="431"/>
      <c r="I50" s="431"/>
      <c r="J50" s="431">
        <v>275.64</v>
      </c>
      <c r="K50" s="431">
        <v>273.44</v>
      </c>
      <c r="L50" s="431">
        <f t="shared" si="11"/>
        <v>99.2</v>
      </c>
      <c r="M50" s="434">
        <v>275.64</v>
      </c>
      <c r="N50" s="434">
        <v>273.44</v>
      </c>
      <c r="O50" s="431">
        <f t="shared" si="12"/>
        <v>99.2</v>
      </c>
      <c r="P50" s="434">
        <v>0</v>
      </c>
      <c r="Q50" s="434"/>
      <c r="R50" s="431"/>
      <c r="S50" s="434">
        <v>275.64</v>
      </c>
      <c r="T50" s="431">
        <v>273.44</v>
      </c>
      <c r="U50" s="431">
        <f aca="true" t="shared" si="13" ref="U50:U56">ROUND((T50/S50)*100,2)</f>
        <v>99.2</v>
      </c>
      <c r="V50" s="434">
        <v>0</v>
      </c>
      <c r="W50" s="434"/>
      <c r="X50" s="431"/>
      <c r="Y50" s="434">
        <v>0</v>
      </c>
      <c r="Z50" s="434"/>
      <c r="AA50" s="431"/>
      <c r="AB50" s="434">
        <v>0</v>
      </c>
      <c r="AC50" s="431"/>
      <c r="AD50" s="431"/>
      <c r="AE50" s="434">
        <v>0</v>
      </c>
      <c r="AF50" s="434"/>
      <c r="AG50" s="431"/>
      <c r="AH50" s="434">
        <v>0</v>
      </c>
      <c r="AI50" s="431"/>
      <c r="AJ50" s="431"/>
      <c r="AK50" s="431">
        <v>0</v>
      </c>
      <c r="AL50" s="431"/>
      <c r="AM50" s="431"/>
      <c r="AN50" s="434">
        <v>0</v>
      </c>
      <c r="AO50" s="431"/>
      <c r="AP50" s="431"/>
      <c r="AQ50" s="434">
        <v>0</v>
      </c>
      <c r="AR50" s="431"/>
      <c r="AS50" s="431"/>
      <c r="AT50" s="434">
        <v>0</v>
      </c>
      <c r="AU50" s="431"/>
      <c r="AV50" s="431"/>
      <c r="AW50" s="133"/>
      <c r="AX50" s="133"/>
      <c r="AY50" s="133"/>
    </row>
    <row r="51" spans="1:51" ht="24.75" customHeight="1" hidden="1">
      <c r="A51" s="428"/>
      <c r="B51" s="429"/>
      <c r="C51" s="424">
        <v>4300</v>
      </c>
      <c r="D51" s="431"/>
      <c r="E51" s="431"/>
      <c r="F51" s="431"/>
      <c r="G51" s="431"/>
      <c r="H51" s="431"/>
      <c r="I51" s="431"/>
      <c r="J51" s="431">
        <v>53</v>
      </c>
      <c r="K51" s="431">
        <v>51.94</v>
      </c>
      <c r="L51" s="431">
        <f t="shared" si="11"/>
        <v>98</v>
      </c>
      <c r="M51" s="434">
        <v>53</v>
      </c>
      <c r="N51" s="434">
        <v>51.94</v>
      </c>
      <c r="O51" s="431">
        <f t="shared" si="12"/>
        <v>98</v>
      </c>
      <c r="P51" s="434">
        <v>0</v>
      </c>
      <c r="Q51" s="434"/>
      <c r="R51" s="431"/>
      <c r="S51" s="434">
        <v>53</v>
      </c>
      <c r="T51" s="431">
        <v>51.94</v>
      </c>
      <c r="U51" s="431">
        <f t="shared" si="13"/>
        <v>98</v>
      </c>
      <c r="V51" s="434">
        <v>0</v>
      </c>
      <c r="W51" s="434"/>
      <c r="X51" s="431"/>
      <c r="Y51" s="434">
        <v>0</v>
      </c>
      <c r="Z51" s="434"/>
      <c r="AA51" s="431"/>
      <c r="AB51" s="434">
        <v>0</v>
      </c>
      <c r="AC51" s="431"/>
      <c r="AD51" s="431"/>
      <c r="AE51" s="434">
        <v>0</v>
      </c>
      <c r="AF51" s="434"/>
      <c r="AG51" s="431"/>
      <c r="AH51" s="434">
        <v>0</v>
      </c>
      <c r="AI51" s="431"/>
      <c r="AJ51" s="431"/>
      <c r="AK51" s="431">
        <v>0</v>
      </c>
      <c r="AL51" s="431"/>
      <c r="AM51" s="431"/>
      <c r="AN51" s="434">
        <v>0</v>
      </c>
      <c r="AO51" s="431"/>
      <c r="AP51" s="431"/>
      <c r="AQ51" s="434">
        <v>0</v>
      </c>
      <c r="AR51" s="431"/>
      <c r="AS51" s="431"/>
      <c r="AT51" s="434">
        <v>0</v>
      </c>
      <c r="AU51" s="431"/>
      <c r="AV51" s="431"/>
      <c r="AW51" s="133"/>
      <c r="AX51" s="133"/>
      <c r="AY51" s="133"/>
    </row>
    <row r="52" spans="1:51" ht="24.75" customHeight="1" hidden="1">
      <c r="A52" s="428"/>
      <c r="B52" s="429"/>
      <c r="C52" s="424">
        <v>4410</v>
      </c>
      <c r="D52" s="431"/>
      <c r="E52" s="431"/>
      <c r="F52" s="431"/>
      <c r="G52" s="431"/>
      <c r="H52" s="431"/>
      <c r="I52" s="431"/>
      <c r="J52" s="431">
        <v>150.44</v>
      </c>
      <c r="K52" s="431">
        <v>150.44</v>
      </c>
      <c r="L52" s="431">
        <f t="shared" si="11"/>
        <v>100</v>
      </c>
      <c r="M52" s="434">
        <v>150.44</v>
      </c>
      <c r="N52" s="434">
        <v>150.44</v>
      </c>
      <c r="O52" s="431">
        <f t="shared" si="12"/>
        <v>100</v>
      </c>
      <c r="P52" s="434">
        <v>0</v>
      </c>
      <c r="Q52" s="434"/>
      <c r="R52" s="431"/>
      <c r="S52" s="434">
        <v>150.44</v>
      </c>
      <c r="T52" s="431">
        <v>150.44</v>
      </c>
      <c r="U52" s="431">
        <f t="shared" si="13"/>
        <v>100</v>
      </c>
      <c r="V52" s="434">
        <v>0</v>
      </c>
      <c r="W52" s="434"/>
      <c r="X52" s="431"/>
      <c r="Y52" s="434">
        <v>0</v>
      </c>
      <c r="Z52" s="434"/>
      <c r="AA52" s="431"/>
      <c r="AB52" s="434">
        <v>0</v>
      </c>
      <c r="AC52" s="431"/>
      <c r="AD52" s="431"/>
      <c r="AE52" s="434">
        <v>0</v>
      </c>
      <c r="AF52" s="434"/>
      <c r="AG52" s="431"/>
      <c r="AH52" s="434">
        <v>0</v>
      </c>
      <c r="AI52" s="431"/>
      <c r="AJ52" s="431"/>
      <c r="AK52" s="431">
        <v>0</v>
      </c>
      <c r="AL52" s="431"/>
      <c r="AM52" s="431"/>
      <c r="AN52" s="434">
        <v>0</v>
      </c>
      <c r="AO52" s="431"/>
      <c r="AP52" s="431"/>
      <c r="AQ52" s="434">
        <v>0</v>
      </c>
      <c r="AR52" s="431"/>
      <c r="AS52" s="431"/>
      <c r="AT52" s="434">
        <v>0</v>
      </c>
      <c r="AU52" s="431"/>
      <c r="AV52" s="431"/>
      <c r="AW52" s="133"/>
      <c r="AX52" s="133"/>
      <c r="AY52" s="133"/>
    </row>
    <row r="53" spans="1:51" ht="24.75" customHeight="1" hidden="1">
      <c r="A53" s="428"/>
      <c r="B53" s="429"/>
      <c r="C53" s="424">
        <v>4740</v>
      </c>
      <c r="D53" s="431"/>
      <c r="E53" s="431"/>
      <c r="F53" s="431"/>
      <c r="G53" s="431"/>
      <c r="H53" s="431"/>
      <c r="I53" s="431"/>
      <c r="J53" s="431">
        <v>130.5</v>
      </c>
      <c r="K53" s="431">
        <v>130.5</v>
      </c>
      <c r="L53" s="431">
        <f t="shared" si="11"/>
        <v>100</v>
      </c>
      <c r="M53" s="434">
        <v>130.5</v>
      </c>
      <c r="N53" s="434">
        <v>130.5</v>
      </c>
      <c r="O53" s="431">
        <f t="shared" si="12"/>
        <v>100</v>
      </c>
      <c r="P53" s="434"/>
      <c r="Q53" s="434"/>
      <c r="R53" s="431"/>
      <c r="S53" s="434">
        <v>130.5</v>
      </c>
      <c r="T53" s="431">
        <v>130.5</v>
      </c>
      <c r="U53" s="431">
        <f t="shared" si="13"/>
        <v>100</v>
      </c>
      <c r="V53" s="434"/>
      <c r="W53" s="434"/>
      <c r="X53" s="431"/>
      <c r="Y53" s="434"/>
      <c r="Z53" s="434"/>
      <c r="AA53" s="431"/>
      <c r="AB53" s="434"/>
      <c r="AC53" s="431"/>
      <c r="AD53" s="431"/>
      <c r="AE53" s="434"/>
      <c r="AF53" s="434"/>
      <c r="AG53" s="431"/>
      <c r="AH53" s="434"/>
      <c r="AI53" s="431"/>
      <c r="AJ53" s="431"/>
      <c r="AK53" s="431"/>
      <c r="AL53" s="431"/>
      <c r="AM53" s="431"/>
      <c r="AN53" s="434"/>
      <c r="AO53" s="431"/>
      <c r="AP53" s="431"/>
      <c r="AQ53" s="434"/>
      <c r="AR53" s="431"/>
      <c r="AS53" s="431"/>
      <c r="AT53" s="434"/>
      <c r="AU53" s="431"/>
      <c r="AV53" s="431"/>
      <c r="AW53" s="133"/>
      <c r="AX53" s="133"/>
      <c r="AY53" s="133"/>
    </row>
    <row r="54" spans="1:51" ht="24.75" customHeight="1" hidden="1">
      <c r="A54" s="428"/>
      <c r="B54" s="429"/>
      <c r="C54" s="424">
        <v>4750</v>
      </c>
      <c r="D54" s="431"/>
      <c r="E54" s="431"/>
      <c r="F54" s="431"/>
      <c r="G54" s="431"/>
      <c r="H54" s="431"/>
      <c r="I54" s="431"/>
      <c r="J54" s="431">
        <v>89.3</v>
      </c>
      <c r="K54" s="431">
        <v>89.3</v>
      </c>
      <c r="L54" s="431">
        <f t="shared" si="11"/>
        <v>100</v>
      </c>
      <c r="M54" s="434">
        <v>89.3</v>
      </c>
      <c r="N54" s="434">
        <v>89.3</v>
      </c>
      <c r="O54" s="431">
        <f t="shared" si="12"/>
        <v>100</v>
      </c>
      <c r="P54" s="434"/>
      <c r="Q54" s="434"/>
      <c r="R54" s="431"/>
      <c r="S54" s="434">
        <v>89.3</v>
      </c>
      <c r="T54" s="431">
        <v>89.3</v>
      </c>
      <c r="U54" s="431">
        <f t="shared" si="13"/>
        <v>100</v>
      </c>
      <c r="V54" s="434"/>
      <c r="W54" s="434"/>
      <c r="X54" s="431"/>
      <c r="Y54" s="434"/>
      <c r="Z54" s="434"/>
      <c r="AA54" s="431"/>
      <c r="AB54" s="434"/>
      <c r="AC54" s="431"/>
      <c r="AD54" s="431"/>
      <c r="AE54" s="434"/>
      <c r="AF54" s="434"/>
      <c r="AG54" s="431"/>
      <c r="AH54" s="434"/>
      <c r="AI54" s="431"/>
      <c r="AJ54" s="431"/>
      <c r="AK54" s="431"/>
      <c r="AL54" s="431"/>
      <c r="AM54" s="431"/>
      <c r="AN54" s="434"/>
      <c r="AO54" s="431"/>
      <c r="AP54" s="431"/>
      <c r="AQ54" s="434"/>
      <c r="AR54" s="431"/>
      <c r="AS54" s="431"/>
      <c r="AT54" s="434"/>
      <c r="AU54" s="431"/>
      <c r="AV54" s="431"/>
      <c r="AW54" s="133"/>
      <c r="AX54" s="133"/>
      <c r="AY54" s="133"/>
    </row>
    <row r="55" spans="1:51" ht="15" customHeight="1">
      <c r="A55" s="428">
        <v>852</v>
      </c>
      <c r="B55" s="429"/>
      <c r="C55" s="424"/>
      <c r="D55" s="431">
        <v>2135251</v>
      </c>
      <c r="E55" s="431">
        <v>1035790</v>
      </c>
      <c r="F55" s="431">
        <f>ROUND((E55/D55)*100,2)</f>
        <v>48.51</v>
      </c>
      <c r="G55" s="431"/>
      <c r="H55" s="431"/>
      <c r="I55" s="431"/>
      <c r="J55" s="431">
        <v>2135251</v>
      </c>
      <c r="K55" s="431">
        <v>1024725.8</v>
      </c>
      <c r="L55" s="431">
        <f t="shared" si="11"/>
        <v>47.99</v>
      </c>
      <c r="M55" s="434">
        <v>104131</v>
      </c>
      <c r="N55" s="434">
        <v>46145.6</v>
      </c>
      <c r="O55" s="431">
        <f t="shared" si="12"/>
        <v>44.31</v>
      </c>
      <c r="P55" s="434">
        <v>88631</v>
      </c>
      <c r="Q55" s="434">
        <v>41702.15</v>
      </c>
      <c r="R55" s="431">
        <f>ROUND((Q55/P55)*100,2)</f>
        <v>47.05</v>
      </c>
      <c r="S55" s="434">
        <v>15500</v>
      </c>
      <c r="T55" s="431">
        <v>4443.45</v>
      </c>
      <c r="U55" s="431">
        <f t="shared" si="13"/>
        <v>28.67</v>
      </c>
      <c r="V55" s="434">
        <v>0</v>
      </c>
      <c r="W55" s="434"/>
      <c r="X55" s="431"/>
      <c r="Y55" s="434">
        <v>2031120</v>
      </c>
      <c r="Z55" s="434">
        <v>978580.2</v>
      </c>
      <c r="AA55" s="431">
        <f>ROUND((Z55/Y55)*100,2)</f>
        <v>48.18</v>
      </c>
      <c r="AB55" s="434">
        <v>0</v>
      </c>
      <c r="AC55" s="431"/>
      <c r="AD55" s="431"/>
      <c r="AE55" s="434">
        <v>0</v>
      </c>
      <c r="AF55" s="434"/>
      <c r="AG55" s="431"/>
      <c r="AH55" s="434">
        <v>0</v>
      </c>
      <c r="AI55" s="431"/>
      <c r="AJ55" s="431"/>
      <c r="AK55" s="431">
        <v>0</v>
      </c>
      <c r="AL55" s="431"/>
      <c r="AM55" s="431"/>
      <c r="AN55" s="434">
        <v>0</v>
      </c>
      <c r="AO55" s="431"/>
      <c r="AP55" s="431"/>
      <c r="AQ55" s="434">
        <v>0</v>
      </c>
      <c r="AR55" s="431"/>
      <c r="AS55" s="431"/>
      <c r="AT55" s="434">
        <v>0</v>
      </c>
      <c r="AU55" s="431"/>
      <c r="AV55" s="431"/>
      <c r="AW55" s="133"/>
      <c r="AX55" s="133"/>
      <c r="AY55" s="133"/>
    </row>
    <row r="56" spans="1:51" ht="16.5" customHeight="1">
      <c r="A56" s="428"/>
      <c r="B56" s="429">
        <v>85212</v>
      </c>
      <c r="C56" s="424"/>
      <c r="D56" s="431">
        <v>2132536</v>
      </c>
      <c r="E56" s="431">
        <v>1034666</v>
      </c>
      <c r="F56" s="431">
        <f>ROUND((E56/D56)*100,2)</f>
        <v>48.52</v>
      </c>
      <c r="G56" s="431"/>
      <c r="H56" s="431"/>
      <c r="I56" s="431"/>
      <c r="J56" s="431">
        <v>2132536</v>
      </c>
      <c r="K56" s="431">
        <v>1023602.6</v>
      </c>
      <c r="L56" s="431">
        <f t="shared" si="11"/>
        <v>48</v>
      </c>
      <c r="M56" s="434">
        <v>101416</v>
      </c>
      <c r="N56" s="434">
        <v>45022.4</v>
      </c>
      <c r="O56" s="431">
        <f t="shared" si="12"/>
        <v>44.39</v>
      </c>
      <c r="P56" s="434">
        <v>85916</v>
      </c>
      <c r="Q56" s="434">
        <v>40578.95</v>
      </c>
      <c r="R56" s="431">
        <f>ROUND((Q56/P56)*100,2)</f>
        <v>47.23</v>
      </c>
      <c r="S56" s="434">
        <v>15500</v>
      </c>
      <c r="T56" s="431">
        <v>4443.45</v>
      </c>
      <c r="U56" s="431">
        <f t="shared" si="13"/>
        <v>28.67</v>
      </c>
      <c r="V56" s="434">
        <v>0</v>
      </c>
      <c r="W56" s="434"/>
      <c r="X56" s="431"/>
      <c r="Y56" s="434">
        <v>2031120</v>
      </c>
      <c r="Z56" s="434">
        <v>978580.2</v>
      </c>
      <c r="AA56" s="431">
        <f>ROUND((Z56/Y56)*100,2)</f>
        <v>48.18</v>
      </c>
      <c r="AB56" s="434">
        <v>0</v>
      </c>
      <c r="AC56" s="431"/>
      <c r="AD56" s="431"/>
      <c r="AE56" s="434">
        <v>0</v>
      </c>
      <c r="AF56" s="434"/>
      <c r="AG56" s="431"/>
      <c r="AH56" s="434">
        <v>0</v>
      </c>
      <c r="AI56" s="431"/>
      <c r="AJ56" s="431"/>
      <c r="AK56" s="431">
        <v>0</v>
      </c>
      <c r="AL56" s="431"/>
      <c r="AM56" s="431"/>
      <c r="AN56" s="434">
        <v>0</v>
      </c>
      <c r="AO56" s="431"/>
      <c r="AP56" s="431"/>
      <c r="AQ56" s="434">
        <v>0</v>
      </c>
      <c r="AR56" s="431"/>
      <c r="AS56" s="431"/>
      <c r="AT56" s="434">
        <v>0</v>
      </c>
      <c r="AU56" s="431"/>
      <c r="AV56" s="431"/>
      <c r="AW56" s="133"/>
      <c r="AX56" s="133"/>
      <c r="AY56" s="133"/>
    </row>
    <row r="57" spans="1:51" ht="16.5" customHeight="1">
      <c r="A57" s="428"/>
      <c r="B57" s="429"/>
      <c r="C57" s="424">
        <v>2010</v>
      </c>
      <c r="D57" s="431">
        <v>2132536</v>
      </c>
      <c r="E57" s="431">
        <v>1034666</v>
      </c>
      <c r="F57" s="431">
        <f>ROUND((E57/D57)*100,2)</f>
        <v>48.52</v>
      </c>
      <c r="G57" s="431"/>
      <c r="H57" s="431"/>
      <c r="I57" s="431"/>
      <c r="J57" s="431"/>
      <c r="K57" s="431"/>
      <c r="L57" s="431"/>
      <c r="M57" s="434"/>
      <c r="N57" s="434"/>
      <c r="O57" s="431"/>
      <c r="P57" s="434"/>
      <c r="Q57" s="434"/>
      <c r="R57" s="431"/>
      <c r="S57" s="434"/>
      <c r="T57" s="431"/>
      <c r="U57" s="431"/>
      <c r="V57" s="434"/>
      <c r="W57" s="434"/>
      <c r="X57" s="431"/>
      <c r="Y57" s="434"/>
      <c r="Z57" s="434"/>
      <c r="AA57" s="431"/>
      <c r="AB57" s="434"/>
      <c r="AC57" s="431"/>
      <c r="AD57" s="431"/>
      <c r="AE57" s="434"/>
      <c r="AF57" s="434"/>
      <c r="AG57" s="431"/>
      <c r="AH57" s="434"/>
      <c r="AI57" s="431"/>
      <c r="AJ57" s="431"/>
      <c r="AK57" s="431"/>
      <c r="AL57" s="431"/>
      <c r="AM57" s="431"/>
      <c r="AN57" s="434"/>
      <c r="AO57" s="431"/>
      <c r="AP57" s="431"/>
      <c r="AQ57" s="434"/>
      <c r="AR57" s="431"/>
      <c r="AS57" s="431"/>
      <c r="AT57" s="434"/>
      <c r="AU57" s="431"/>
      <c r="AV57" s="431"/>
      <c r="AW57" s="133"/>
      <c r="AX57" s="133"/>
      <c r="AY57" s="133"/>
    </row>
    <row r="58" spans="1:51" ht="24.75" customHeight="1" hidden="1">
      <c r="A58" s="428"/>
      <c r="B58" s="429"/>
      <c r="C58" s="424">
        <v>3110</v>
      </c>
      <c r="D58" s="431"/>
      <c r="E58" s="431"/>
      <c r="F58" s="431"/>
      <c r="G58" s="431"/>
      <c r="H58" s="431"/>
      <c r="I58" s="431"/>
      <c r="J58" s="431">
        <v>2031120</v>
      </c>
      <c r="K58" s="431">
        <v>978580.2</v>
      </c>
      <c r="L58" s="431">
        <f t="shared" si="11"/>
        <v>48.18</v>
      </c>
      <c r="M58" s="434">
        <v>0</v>
      </c>
      <c r="N58" s="434"/>
      <c r="O58" s="431"/>
      <c r="P58" s="434">
        <v>0</v>
      </c>
      <c r="Q58" s="434"/>
      <c r="R58" s="431"/>
      <c r="S58" s="434">
        <v>0</v>
      </c>
      <c r="T58" s="431"/>
      <c r="U58" s="431"/>
      <c r="V58" s="434">
        <v>0</v>
      </c>
      <c r="W58" s="434"/>
      <c r="X58" s="431"/>
      <c r="Y58" s="434">
        <v>2031120</v>
      </c>
      <c r="Z58" s="434">
        <v>978580.2</v>
      </c>
      <c r="AA58" s="431">
        <f>ROUND((Z58/Y58)*100,2)</f>
        <v>48.18</v>
      </c>
      <c r="AB58" s="434">
        <v>0</v>
      </c>
      <c r="AC58" s="431"/>
      <c r="AD58" s="431"/>
      <c r="AE58" s="434">
        <v>0</v>
      </c>
      <c r="AF58" s="434"/>
      <c r="AG58" s="431"/>
      <c r="AH58" s="434">
        <v>0</v>
      </c>
      <c r="AI58" s="431"/>
      <c r="AJ58" s="431"/>
      <c r="AK58" s="431">
        <v>0</v>
      </c>
      <c r="AL58" s="431"/>
      <c r="AM58" s="431"/>
      <c r="AN58" s="434"/>
      <c r="AO58" s="431"/>
      <c r="AP58" s="431"/>
      <c r="AQ58" s="434">
        <v>0</v>
      </c>
      <c r="AR58" s="431"/>
      <c r="AS58" s="431"/>
      <c r="AT58" s="434">
        <v>0</v>
      </c>
      <c r="AU58" s="431"/>
      <c r="AV58" s="431"/>
      <c r="AW58" s="133"/>
      <c r="AX58" s="133"/>
      <c r="AY58" s="133"/>
    </row>
    <row r="59" spans="1:51" ht="24.75" customHeight="1" hidden="1">
      <c r="A59" s="428"/>
      <c r="B59" s="429"/>
      <c r="C59" s="424">
        <v>4010</v>
      </c>
      <c r="D59" s="431"/>
      <c r="E59" s="431"/>
      <c r="F59" s="431"/>
      <c r="G59" s="431"/>
      <c r="H59" s="431"/>
      <c r="I59" s="431"/>
      <c r="J59" s="431">
        <v>41565</v>
      </c>
      <c r="K59" s="431">
        <v>18629.39</v>
      </c>
      <c r="L59" s="431">
        <f t="shared" si="11"/>
        <v>44.82</v>
      </c>
      <c r="M59" s="434">
        <v>41565</v>
      </c>
      <c r="N59" s="434">
        <v>18629.39</v>
      </c>
      <c r="O59" s="431">
        <f aca="true" t="shared" si="14" ref="O59:O73">ROUND((N59/M59)*100,2)</f>
        <v>44.82</v>
      </c>
      <c r="P59" s="434">
        <v>41565</v>
      </c>
      <c r="Q59" s="434">
        <v>18629.39</v>
      </c>
      <c r="R59" s="431">
        <f>ROUND((Q59/P59)*100,2)</f>
        <v>44.82</v>
      </c>
      <c r="S59" s="434">
        <v>0</v>
      </c>
      <c r="T59" s="431"/>
      <c r="U59" s="431"/>
      <c r="V59" s="434">
        <v>0</v>
      </c>
      <c r="W59" s="434"/>
      <c r="X59" s="431"/>
      <c r="Y59" s="434">
        <v>0</v>
      </c>
      <c r="Z59" s="434"/>
      <c r="AA59" s="431"/>
      <c r="AB59" s="434">
        <v>0</v>
      </c>
      <c r="AC59" s="431"/>
      <c r="AD59" s="431"/>
      <c r="AE59" s="434">
        <v>0</v>
      </c>
      <c r="AF59" s="434"/>
      <c r="AG59" s="431"/>
      <c r="AH59" s="434">
        <v>0</v>
      </c>
      <c r="AI59" s="431"/>
      <c r="AJ59" s="431"/>
      <c r="AK59" s="431">
        <v>0</v>
      </c>
      <c r="AL59" s="431"/>
      <c r="AM59" s="431"/>
      <c r="AN59" s="434">
        <v>0</v>
      </c>
      <c r="AO59" s="431"/>
      <c r="AP59" s="431"/>
      <c r="AQ59" s="434">
        <v>0</v>
      </c>
      <c r="AR59" s="431"/>
      <c r="AS59" s="431"/>
      <c r="AT59" s="434">
        <v>0</v>
      </c>
      <c r="AU59" s="431"/>
      <c r="AV59" s="431"/>
      <c r="AW59" s="133"/>
      <c r="AX59" s="133"/>
      <c r="AY59" s="133"/>
    </row>
    <row r="60" spans="1:51" ht="24.75" customHeight="1" hidden="1">
      <c r="A60" s="428"/>
      <c r="B60" s="429"/>
      <c r="C60" s="424">
        <v>4040</v>
      </c>
      <c r="D60" s="431"/>
      <c r="E60" s="431"/>
      <c r="F60" s="431"/>
      <c r="G60" s="431"/>
      <c r="H60" s="431"/>
      <c r="I60" s="431"/>
      <c r="J60" s="431">
        <v>3093</v>
      </c>
      <c r="K60" s="431">
        <v>3093</v>
      </c>
      <c r="L60" s="431">
        <f t="shared" si="11"/>
        <v>100</v>
      </c>
      <c r="M60" s="434">
        <v>3093</v>
      </c>
      <c r="N60" s="434">
        <v>3093</v>
      </c>
      <c r="O60" s="431">
        <f t="shared" si="14"/>
        <v>100</v>
      </c>
      <c r="P60" s="434">
        <v>3093</v>
      </c>
      <c r="Q60" s="434">
        <v>3093</v>
      </c>
      <c r="R60" s="431">
        <f>ROUND((Q60/P60)*100,2)</f>
        <v>100</v>
      </c>
      <c r="S60" s="434">
        <v>0</v>
      </c>
      <c r="T60" s="431"/>
      <c r="U60" s="431"/>
      <c r="V60" s="434">
        <v>0</v>
      </c>
      <c r="W60" s="434"/>
      <c r="X60" s="431"/>
      <c r="Y60" s="434">
        <v>0</v>
      </c>
      <c r="Z60" s="434"/>
      <c r="AA60" s="431"/>
      <c r="AB60" s="434">
        <v>0</v>
      </c>
      <c r="AC60" s="431"/>
      <c r="AD60" s="431"/>
      <c r="AE60" s="434">
        <v>0</v>
      </c>
      <c r="AF60" s="434"/>
      <c r="AG60" s="431"/>
      <c r="AH60" s="434">
        <v>0</v>
      </c>
      <c r="AI60" s="431"/>
      <c r="AJ60" s="431"/>
      <c r="AK60" s="431">
        <v>0</v>
      </c>
      <c r="AL60" s="431"/>
      <c r="AM60" s="431"/>
      <c r="AN60" s="434">
        <v>0</v>
      </c>
      <c r="AO60" s="431"/>
      <c r="AP60" s="431"/>
      <c r="AQ60" s="434">
        <v>0</v>
      </c>
      <c r="AR60" s="431"/>
      <c r="AS60" s="431"/>
      <c r="AT60" s="434">
        <v>0</v>
      </c>
      <c r="AU60" s="431"/>
      <c r="AV60" s="431"/>
      <c r="AW60" s="133"/>
      <c r="AX60" s="133"/>
      <c r="AY60" s="133"/>
    </row>
    <row r="61" spans="1:51" ht="24.75" customHeight="1" hidden="1">
      <c r="A61" s="428"/>
      <c r="B61" s="429"/>
      <c r="C61" s="424">
        <v>4110</v>
      </c>
      <c r="D61" s="431"/>
      <c r="E61" s="431"/>
      <c r="F61" s="431"/>
      <c r="G61" s="431"/>
      <c r="H61" s="431"/>
      <c r="I61" s="431"/>
      <c r="J61" s="431">
        <v>37281</v>
      </c>
      <c r="K61" s="431">
        <v>16895.3</v>
      </c>
      <c r="L61" s="431">
        <f t="shared" si="11"/>
        <v>45.32</v>
      </c>
      <c r="M61" s="434">
        <v>37281</v>
      </c>
      <c r="N61" s="434">
        <v>16895.3</v>
      </c>
      <c r="O61" s="431">
        <f t="shared" si="14"/>
        <v>45.32</v>
      </c>
      <c r="P61" s="434">
        <v>37281</v>
      </c>
      <c r="Q61" s="434">
        <v>16895.3</v>
      </c>
      <c r="R61" s="431">
        <f>ROUND((Q61/P61)*100,2)</f>
        <v>45.32</v>
      </c>
      <c r="S61" s="434">
        <v>0</v>
      </c>
      <c r="T61" s="431"/>
      <c r="U61" s="431"/>
      <c r="V61" s="434">
        <v>0</v>
      </c>
      <c r="W61" s="434"/>
      <c r="X61" s="431"/>
      <c r="Y61" s="434">
        <v>0</v>
      </c>
      <c r="Z61" s="434"/>
      <c r="AA61" s="431"/>
      <c r="AB61" s="434">
        <v>0</v>
      </c>
      <c r="AC61" s="431"/>
      <c r="AD61" s="431"/>
      <c r="AE61" s="434">
        <v>0</v>
      </c>
      <c r="AF61" s="434"/>
      <c r="AG61" s="431"/>
      <c r="AH61" s="434">
        <v>0</v>
      </c>
      <c r="AI61" s="431"/>
      <c r="AJ61" s="431"/>
      <c r="AK61" s="431">
        <v>0</v>
      </c>
      <c r="AL61" s="431"/>
      <c r="AM61" s="431"/>
      <c r="AN61" s="434">
        <v>0</v>
      </c>
      <c r="AO61" s="431"/>
      <c r="AP61" s="431"/>
      <c r="AQ61" s="434">
        <v>0</v>
      </c>
      <c r="AR61" s="431"/>
      <c r="AS61" s="431"/>
      <c r="AT61" s="434">
        <v>0</v>
      </c>
      <c r="AU61" s="431"/>
      <c r="AV61" s="431"/>
      <c r="AW61" s="133"/>
      <c r="AX61" s="133"/>
      <c r="AY61" s="133"/>
    </row>
    <row r="62" spans="1:51" ht="24.75" customHeight="1" hidden="1">
      <c r="A62" s="428"/>
      <c r="B62" s="429"/>
      <c r="C62" s="424">
        <v>4120</v>
      </c>
      <c r="D62" s="431"/>
      <c r="E62" s="431"/>
      <c r="F62" s="431"/>
      <c r="G62" s="431"/>
      <c r="H62" s="431"/>
      <c r="I62" s="431"/>
      <c r="J62" s="431">
        <v>1097</v>
      </c>
      <c r="K62" s="431">
        <v>521.26</v>
      </c>
      <c r="L62" s="431">
        <f t="shared" si="11"/>
        <v>47.52</v>
      </c>
      <c r="M62" s="434">
        <v>1097</v>
      </c>
      <c r="N62" s="434">
        <v>521.26</v>
      </c>
      <c r="O62" s="431">
        <f t="shared" si="14"/>
        <v>47.52</v>
      </c>
      <c r="P62" s="434">
        <v>1097</v>
      </c>
      <c r="Q62" s="434">
        <v>521.26</v>
      </c>
      <c r="R62" s="431">
        <f>ROUND((Q62/P62)*100,2)</f>
        <v>47.52</v>
      </c>
      <c r="S62" s="434">
        <v>0</v>
      </c>
      <c r="T62" s="431"/>
      <c r="U62" s="431"/>
      <c r="V62" s="434">
        <v>0</v>
      </c>
      <c r="W62" s="434"/>
      <c r="X62" s="431"/>
      <c r="Y62" s="434">
        <v>0</v>
      </c>
      <c r="Z62" s="434"/>
      <c r="AA62" s="431"/>
      <c r="AB62" s="434">
        <v>0</v>
      </c>
      <c r="AC62" s="431"/>
      <c r="AD62" s="431"/>
      <c r="AE62" s="434">
        <v>0</v>
      </c>
      <c r="AF62" s="434"/>
      <c r="AG62" s="431"/>
      <c r="AH62" s="434">
        <v>0</v>
      </c>
      <c r="AI62" s="431"/>
      <c r="AJ62" s="431"/>
      <c r="AK62" s="431">
        <v>0</v>
      </c>
      <c r="AL62" s="431"/>
      <c r="AM62" s="431"/>
      <c r="AN62" s="434">
        <v>0</v>
      </c>
      <c r="AO62" s="431"/>
      <c r="AP62" s="431"/>
      <c r="AQ62" s="434">
        <v>0</v>
      </c>
      <c r="AR62" s="431"/>
      <c r="AS62" s="431"/>
      <c r="AT62" s="434">
        <v>0</v>
      </c>
      <c r="AU62" s="431"/>
      <c r="AV62" s="431"/>
      <c r="AW62" s="133"/>
      <c r="AX62" s="133"/>
      <c r="AY62" s="133"/>
    </row>
    <row r="63" spans="1:51" ht="24.75" customHeight="1" hidden="1">
      <c r="A63" s="428"/>
      <c r="B63" s="429"/>
      <c r="C63" s="424">
        <v>4170</v>
      </c>
      <c r="D63" s="431"/>
      <c r="E63" s="431"/>
      <c r="F63" s="431"/>
      <c r="G63" s="431"/>
      <c r="H63" s="431"/>
      <c r="I63" s="431"/>
      <c r="J63" s="431">
        <v>2880</v>
      </c>
      <c r="K63" s="431">
        <v>1440</v>
      </c>
      <c r="L63" s="431">
        <f t="shared" si="11"/>
        <v>50</v>
      </c>
      <c r="M63" s="434">
        <v>2880</v>
      </c>
      <c r="N63" s="434">
        <v>1440</v>
      </c>
      <c r="O63" s="431">
        <f t="shared" si="14"/>
        <v>50</v>
      </c>
      <c r="P63" s="434">
        <v>2880</v>
      </c>
      <c r="Q63" s="434">
        <v>1440</v>
      </c>
      <c r="R63" s="431">
        <f>ROUND((Q63/P63)*100,2)</f>
        <v>50</v>
      </c>
      <c r="S63" s="434">
        <v>0</v>
      </c>
      <c r="T63" s="431"/>
      <c r="U63" s="431"/>
      <c r="V63" s="434">
        <v>0</v>
      </c>
      <c r="W63" s="434"/>
      <c r="X63" s="431"/>
      <c r="Y63" s="434">
        <v>0</v>
      </c>
      <c r="Z63" s="434"/>
      <c r="AA63" s="431"/>
      <c r="AB63" s="434">
        <v>0</v>
      </c>
      <c r="AC63" s="431"/>
      <c r="AD63" s="431"/>
      <c r="AE63" s="434">
        <v>0</v>
      </c>
      <c r="AF63" s="434"/>
      <c r="AG63" s="431"/>
      <c r="AH63" s="434">
        <v>0</v>
      </c>
      <c r="AI63" s="431"/>
      <c r="AJ63" s="431"/>
      <c r="AK63" s="431">
        <v>0</v>
      </c>
      <c r="AL63" s="431"/>
      <c r="AM63" s="431"/>
      <c r="AN63" s="434">
        <v>0</v>
      </c>
      <c r="AO63" s="431"/>
      <c r="AP63" s="431"/>
      <c r="AQ63" s="434">
        <v>0</v>
      </c>
      <c r="AR63" s="431"/>
      <c r="AS63" s="431"/>
      <c r="AT63" s="434">
        <v>0</v>
      </c>
      <c r="AU63" s="431"/>
      <c r="AV63" s="431"/>
      <c r="AW63" s="133"/>
      <c r="AX63" s="133"/>
      <c r="AY63" s="133"/>
    </row>
    <row r="64" spans="1:51" ht="24.75" customHeight="1" hidden="1">
      <c r="A64" s="428"/>
      <c r="B64" s="429"/>
      <c r="C64" s="424">
        <v>4210</v>
      </c>
      <c r="D64" s="431"/>
      <c r="E64" s="431"/>
      <c r="F64" s="431"/>
      <c r="G64" s="431"/>
      <c r="H64" s="431"/>
      <c r="I64" s="431"/>
      <c r="J64" s="431">
        <v>1900</v>
      </c>
      <c r="K64" s="431">
        <v>286.83</v>
      </c>
      <c r="L64" s="431">
        <f t="shared" si="11"/>
        <v>15.1</v>
      </c>
      <c r="M64" s="434">
        <v>1900</v>
      </c>
      <c r="N64" s="434">
        <v>286.83</v>
      </c>
      <c r="O64" s="431">
        <f t="shared" si="14"/>
        <v>15.1</v>
      </c>
      <c r="P64" s="434">
        <v>0</v>
      </c>
      <c r="Q64" s="434"/>
      <c r="R64" s="431"/>
      <c r="S64" s="434">
        <v>1900</v>
      </c>
      <c r="T64" s="431">
        <v>286.83</v>
      </c>
      <c r="U64" s="431"/>
      <c r="V64" s="434">
        <v>0</v>
      </c>
      <c r="W64" s="434"/>
      <c r="X64" s="431"/>
      <c r="Y64" s="434">
        <v>0</v>
      </c>
      <c r="Z64" s="434"/>
      <c r="AA64" s="431"/>
      <c r="AB64" s="434">
        <v>0</v>
      </c>
      <c r="AC64" s="431"/>
      <c r="AD64" s="431"/>
      <c r="AE64" s="434">
        <v>0</v>
      </c>
      <c r="AF64" s="434"/>
      <c r="AG64" s="431"/>
      <c r="AH64" s="434">
        <v>0</v>
      </c>
      <c r="AI64" s="431"/>
      <c r="AJ64" s="431"/>
      <c r="AK64" s="431"/>
      <c r="AL64" s="431"/>
      <c r="AM64" s="431"/>
      <c r="AN64" s="434">
        <v>0</v>
      </c>
      <c r="AO64" s="431"/>
      <c r="AP64" s="431"/>
      <c r="AQ64" s="434">
        <v>0</v>
      </c>
      <c r="AR64" s="431"/>
      <c r="AS64" s="431"/>
      <c r="AT64" s="434">
        <v>0</v>
      </c>
      <c r="AU64" s="431"/>
      <c r="AV64" s="431"/>
      <c r="AW64" s="133"/>
      <c r="AX64" s="133"/>
      <c r="AY64" s="133"/>
    </row>
    <row r="65" spans="1:51" ht="24.75" customHeight="1" hidden="1">
      <c r="A65" s="428"/>
      <c r="B65" s="429"/>
      <c r="C65" s="424">
        <v>4300</v>
      </c>
      <c r="D65" s="431"/>
      <c r="E65" s="431"/>
      <c r="F65" s="431"/>
      <c r="G65" s="431"/>
      <c r="H65" s="431"/>
      <c r="I65" s="431"/>
      <c r="J65" s="431">
        <v>3000</v>
      </c>
      <c r="K65" s="431">
        <v>438</v>
      </c>
      <c r="L65" s="431">
        <f t="shared" si="11"/>
        <v>14.6</v>
      </c>
      <c r="M65" s="434">
        <v>3000</v>
      </c>
      <c r="N65" s="434">
        <v>438</v>
      </c>
      <c r="O65" s="431">
        <f t="shared" si="14"/>
        <v>14.6</v>
      </c>
      <c r="P65" s="434">
        <v>0</v>
      </c>
      <c r="Q65" s="434"/>
      <c r="R65" s="431"/>
      <c r="S65" s="434">
        <v>3000</v>
      </c>
      <c r="T65" s="431">
        <v>438</v>
      </c>
      <c r="U65" s="431"/>
      <c r="V65" s="434">
        <v>0</v>
      </c>
      <c r="W65" s="434"/>
      <c r="X65" s="431"/>
      <c r="Y65" s="434">
        <v>0</v>
      </c>
      <c r="Z65" s="434"/>
      <c r="AA65" s="431"/>
      <c r="AB65" s="434">
        <v>0</v>
      </c>
      <c r="AC65" s="431"/>
      <c r="AD65" s="431"/>
      <c r="AE65" s="434">
        <v>0</v>
      </c>
      <c r="AF65" s="434"/>
      <c r="AG65" s="431"/>
      <c r="AH65" s="434">
        <v>0</v>
      </c>
      <c r="AI65" s="431"/>
      <c r="AJ65" s="431"/>
      <c r="AK65" s="431">
        <v>0</v>
      </c>
      <c r="AL65" s="431"/>
      <c r="AM65" s="431"/>
      <c r="AN65" s="434">
        <v>0</v>
      </c>
      <c r="AO65" s="431"/>
      <c r="AP65" s="431"/>
      <c r="AQ65" s="434">
        <v>0</v>
      </c>
      <c r="AR65" s="431"/>
      <c r="AS65" s="431"/>
      <c r="AT65" s="434">
        <v>0</v>
      </c>
      <c r="AU65" s="431"/>
      <c r="AV65" s="431"/>
      <c r="AW65" s="133"/>
      <c r="AX65" s="133"/>
      <c r="AY65" s="133"/>
    </row>
    <row r="66" spans="1:51" ht="24.75" customHeight="1" hidden="1">
      <c r="A66" s="428"/>
      <c r="B66" s="429"/>
      <c r="C66" s="424">
        <v>4350</v>
      </c>
      <c r="D66" s="431"/>
      <c r="E66" s="431"/>
      <c r="F66" s="431"/>
      <c r="G66" s="431"/>
      <c r="H66" s="431"/>
      <c r="I66" s="431"/>
      <c r="J66" s="431">
        <v>360</v>
      </c>
      <c r="K66" s="431">
        <v>57.88</v>
      </c>
      <c r="L66" s="431">
        <f t="shared" si="11"/>
        <v>16.08</v>
      </c>
      <c r="M66" s="434">
        <v>360</v>
      </c>
      <c r="N66" s="434">
        <v>57.88</v>
      </c>
      <c r="O66" s="431">
        <f t="shared" si="14"/>
        <v>16.08</v>
      </c>
      <c r="P66" s="434">
        <v>0</v>
      </c>
      <c r="Q66" s="434"/>
      <c r="R66" s="431"/>
      <c r="S66" s="434">
        <v>360</v>
      </c>
      <c r="T66" s="431">
        <v>57.88</v>
      </c>
      <c r="U66" s="431"/>
      <c r="V66" s="434">
        <v>0</v>
      </c>
      <c r="W66" s="434"/>
      <c r="X66" s="431"/>
      <c r="Y66" s="434">
        <v>0</v>
      </c>
      <c r="Z66" s="434"/>
      <c r="AA66" s="431"/>
      <c r="AB66" s="434">
        <v>0</v>
      </c>
      <c r="AC66" s="431"/>
      <c r="AD66" s="431"/>
      <c r="AE66" s="434">
        <v>0</v>
      </c>
      <c r="AF66" s="434"/>
      <c r="AG66" s="431"/>
      <c r="AH66" s="434">
        <v>0</v>
      </c>
      <c r="AI66" s="431"/>
      <c r="AJ66" s="431"/>
      <c r="AK66" s="431">
        <v>0</v>
      </c>
      <c r="AL66" s="431"/>
      <c r="AM66" s="431"/>
      <c r="AN66" s="434">
        <v>0</v>
      </c>
      <c r="AO66" s="431"/>
      <c r="AP66" s="431"/>
      <c r="AQ66" s="434">
        <v>0</v>
      </c>
      <c r="AR66" s="431"/>
      <c r="AS66" s="431"/>
      <c r="AT66" s="434">
        <v>0</v>
      </c>
      <c r="AU66" s="431"/>
      <c r="AV66" s="431"/>
      <c r="AW66" s="133"/>
      <c r="AX66" s="133"/>
      <c r="AY66" s="133"/>
    </row>
    <row r="67" spans="1:51" ht="24.75" customHeight="1" hidden="1">
      <c r="A67" s="428"/>
      <c r="B67" s="429"/>
      <c r="C67" s="424">
        <v>4370</v>
      </c>
      <c r="D67" s="431"/>
      <c r="E67" s="431"/>
      <c r="F67" s="431"/>
      <c r="G67" s="431"/>
      <c r="H67" s="431"/>
      <c r="I67" s="431"/>
      <c r="J67" s="431">
        <v>1550</v>
      </c>
      <c r="K67" s="431">
        <v>48.74</v>
      </c>
      <c r="L67" s="431">
        <f t="shared" si="11"/>
        <v>3.14</v>
      </c>
      <c r="M67" s="434">
        <v>1550</v>
      </c>
      <c r="N67" s="434">
        <v>48.74</v>
      </c>
      <c r="O67" s="431">
        <f t="shared" si="14"/>
        <v>3.14</v>
      </c>
      <c r="P67" s="434">
        <v>0</v>
      </c>
      <c r="Q67" s="434"/>
      <c r="R67" s="431"/>
      <c r="S67" s="434">
        <v>1550</v>
      </c>
      <c r="T67" s="431">
        <v>48.74</v>
      </c>
      <c r="U67" s="431"/>
      <c r="V67" s="434">
        <v>0</v>
      </c>
      <c r="W67" s="434"/>
      <c r="X67" s="431"/>
      <c r="Y67" s="434">
        <v>0</v>
      </c>
      <c r="Z67" s="434"/>
      <c r="AA67" s="431"/>
      <c r="AB67" s="434">
        <v>0</v>
      </c>
      <c r="AC67" s="431"/>
      <c r="AD67" s="431"/>
      <c r="AE67" s="434">
        <v>0</v>
      </c>
      <c r="AF67" s="434"/>
      <c r="AG67" s="431"/>
      <c r="AH67" s="434">
        <v>0</v>
      </c>
      <c r="AI67" s="431"/>
      <c r="AJ67" s="431"/>
      <c r="AK67" s="431">
        <v>0</v>
      </c>
      <c r="AL67" s="431"/>
      <c r="AM67" s="431"/>
      <c r="AN67" s="434">
        <v>0</v>
      </c>
      <c r="AO67" s="431"/>
      <c r="AP67" s="431"/>
      <c r="AQ67" s="434">
        <v>0</v>
      </c>
      <c r="AR67" s="431"/>
      <c r="AS67" s="431"/>
      <c r="AT67" s="434">
        <v>0</v>
      </c>
      <c r="AU67" s="431"/>
      <c r="AV67" s="431"/>
      <c r="AW67" s="133"/>
      <c r="AX67" s="133"/>
      <c r="AY67" s="133"/>
    </row>
    <row r="68" spans="1:51" ht="24.75" customHeight="1" hidden="1">
      <c r="A68" s="428"/>
      <c r="B68" s="429"/>
      <c r="C68" s="424">
        <v>4410</v>
      </c>
      <c r="D68" s="431"/>
      <c r="E68" s="431"/>
      <c r="F68" s="431"/>
      <c r="G68" s="431"/>
      <c r="H68" s="431"/>
      <c r="I68" s="431"/>
      <c r="J68" s="431">
        <v>1640</v>
      </c>
      <c r="K68" s="431">
        <v>91.9</v>
      </c>
      <c r="L68" s="431">
        <f t="shared" si="11"/>
        <v>5.6</v>
      </c>
      <c r="M68" s="434">
        <v>1640</v>
      </c>
      <c r="N68" s="434">
        <v>91.9</v>
      </c>
      <c r="O68" s="431">
        <f t="shared" si="14"/>
        <v>5.6</v>
      </c>
      <c r="P68" s="434">
        <v>0</v>
      </c>
      <c r="Q68" s="434"/>
      <c r="R68" s="431"/>
      <c r="S68" s="434">
        <v>1640</v>
      </c>
      <c r="T68" s="431">
        <v>91.9</v>
      </c>
      <c r="U68" s="431"/>
      <c r="V68" s="434">
        <v>0</v>
      </c>
      <c r="W68" s="434"/>
      <c r="X68" s="431"/>
      <c r="Y68" s="434">
        <v>0</v>
      </c>
      <c r="Z68" s="434"/>
      <c r="AA68" s="431"/>
      <c r="AB68" s="434">
        <v>0</v>
      </c>
      <c r="AC68" s="431"/>
      <c r="AD68" s="431"/>
      <c r="AE68" s="434">
        <v>0</v>
      </c>
      <c r="AF68" s="434"/>
      <c r="AG68" s="431"/>
      <c r="AH68" s="434">
        <v>0</v>
      </c>
      <c r="AI68" s="431"/>
      <c r="AJ68" s="431"/>
      <c r="AK68" s="431">
        <v>0</v>
      </c>
      <c r="AL68" s="431"/>
      <c r="AM68" s="431"/>
      <c r="AN68" s="434">
        <v>0</v>
      </c>
      <c r="AO68" s="431"/>
      <c r="AP68" s="431"/>
      <c r="AQ68" s="434">
        <v>0</v>
      </c>
      <c r="AR68" s="431"/>
      <c r="AS68" s="431"/>
      <c r="AT68" s="434">
        <v>0</v>
      </c>
      <c r="AU68" s="431"/>
      <c r="AV68" s="431"/>
      <c r="AW68" s="133"/>
      <c r="AX68" s="133"/>
      <c r="AY68" s="133"/>
    </row>
    <row r="69" spans="1:51" ht="24.75" customHeight="1" hidden="1">
      <c r="A69" s="428"/>
      <c r="B69" s="429"/>
      <c r="C69" s="424">
        <v>4440</v>
      </c>
      <c r="D69" s="431"/>
      <c r="E69" s="431"/>
      <c r="F69" s="431"/>
      <c r="G69" s="431"/>
      <c r="H69" s="431"/>
      <c r="I69" s="431"/>
      <c r="J69" s="431">
        <v>2096</v>
      </c>
      <c r="K69" s="431">
        <v>1572</v>
      </c>
      <c r="L69" s="431">
        <f t="shared" si="11"/>
        <v>75</v>
      </c>
      <c r="M69" s="434">
        <v>2096</v>
      </c>
      <c r="N69" s="434">
        <v>1572</v>
      </c>
      <c r="O69" s="431">
        <f t="shared" si="14"/>
        <v>75</v>
      </c>
      <c r="P69" s="434">
        <v>0</v>
      </c>
      <c r="Q69" s="434"/>
      <c r="R69" s="431"/>
      <c r="S69" s="434">
        <v>2096</v>
      </c>
      <c r="T69" s="431">
        <v>1572</v>
      </c>
      <c r="U69" s="431"/>
      <c r="V69" s="434">
        <v>0</v>
      </c>
      <c r="W69" s="434"/>
      <c r="X69" s="431"/>
      <c r="Y69" s="434">
        <v>0</v>
      </c>
      <c r="Z69" s="434"/>
      <c r="AA69" s="431"/>
      <c r="AB69" s="434">
        <v>0</v>
      </c>
      <c r="AC69" s="431"/>
      <c r="AD69" s="431"/>
      <c r="AE69" s="434">
        <v>0</v>
      </c>
      <c r="AF69" s="434"/>
      <c r="AG69" s="431"/>
      <c r="AH69" s="434">
        <v>0</v>
      </c>
      <c r="AI69" s="431"/>
      <c r="AJ69" s="431"/>
      <c r="AK69" s="431">
        <v>0</v>
      </c>
      <c r="AL69" s="431"/>
      <c r="AM69" s="431"/>
      <c r="AN69" s="434">
        <v>0</v>
      </c>
      <c r="AO69" s="431"/>
      <c r="AP69" s="431"/>
      <c r="AQ69" s="434">
        <v>0</v>
      </c>
      <c r="AR69" s="431"/>
      <c r="AS69" s="431"/>
      <c r="AT69" s="434">
        <v>0</v>
      </c>
      <c r="AU69" s="431"/>
      <c r="AV69" s="431"/>
      <c r="AW69" s="133"/>
      <c r="AX69" s="133"/>
      <c r="AY69" s="133"/>
    </row>
    <row r="70" spans="1:51" ht="24.75" customHeight="1" hidden="1">
      <c r="A70" s="428"/>
      <c r="B70" s="429"/>
      <c r="C70" s="424">
        <v>4700</v>
      </c>
      <c r="D70" s="431"/>
      <c r="E70" s="431"/>
      <c r="F70" s="431"/>
      <c r="G70" s="431"/>
      <c r="H70" s="431"/>
      <c r="I70" s="431"/>
      <c r="J70" s="431">
        <v>1300</v>
      </c>
      <c r="K70" s="431">
        <v>600</v>
      </c>
      <c r="L70" s="431">
        <f t="shared" si="11"/>
        <v>46.15</v>
      </c>
      <c r="M70" s="434">
        <v>1300</v>
      </c>
      <c r="N70" s="434">
        <v>600</v>
      </c>
      <c r="O70" s="431">
        <f t="shared" si="14"/>
        <v>46.15</v>
      </c>
      <c r="P70" s="434">
        <v>0</v>
      </c>
      <c r="Q70" s="434"/>
      <c r="R70" s="431"/>
      <c r="S70" s="434">
        <v>1300</v>
      </c>
      <c r="T70" s="431">
        <v>600</v>
      </c>
      <c r="U70" s="431"/>
      <c r="V70" s="434">
        <v>0</v>
      </c>
      <c r="W70" s="434"/>
      <c r="X70" s="431"/>
      <c r="Y70" s="434">
        <v>0</v>
      </c>
      <c r="Z70" s="434"/>
      <c r="AA70" s="431"/>
      <c r="AB70" s="434">
        <v>0</v>
      </c>
      <c r="AC70" s="431"/>
      <c r="AD70" s="431"/>
      <c r="AE70" s="434">
        <v>0</v>
      </c>
      <c r="AF70" s="434"/>
      <c r="AG70" s="431"/>
      <c r="AH70" s="434">
        <v>0</v>
      </c>
      <c r="AI70" s="431"/>
      <c r="AJ70" s="431"/>
      <c r="AK70" s="431">
        <v>0</v>
      </c>
      <c r="AL70" s="431"/>
      <c r="AM70" s="431"/>
      <c r="AN70" s="434">
        <v>0</v>
      </c>
      <c r="AO70" s="431"/>
      <c r="AP70" s="431"/>
      <c r="AQ70" s="434">
        <v>0</v>
      </c>
      <c r="AR70" s="431"/>
      <c r="AS70" s="431"/>
      <c r="AT70" s="434">
        <v>0</v>
      </c>
      <c r="AU70" s="431"/>
      <c r="AV70" s="431"/>
      <c r="AW70" s="133"/>
      <c r="AX70" s="133"/>
      <c r="AY70" s="133"/>
    </row>
    <row r="71" spans="1:51" ht="24.75" customHeight="1" hidden="1">
      <c r="A71" s="428"/>
      <c r="B71" s="429"/>
      <c r="C71" s="424">
        <v>4740</v>
      </c>
      <c r="D71" s="431"/>
      <c r="E71" s="431"/>
      <c r="F71" s="431"/>
      <c r="G71" s="431"/>
      <c r="H71" s="431"/>
      <c r="I71" s="431"/>
      <c r="J71" s="431">
        <v>1104</v>
      </c>
      <c r="K71" s="431">
        <v>0</v>
      </c>
      <c r="L71" s="431">
        <f t="shared" si="11"/>
        <v>0</v>
      </c>
      <c r="M71" s="434">
        <v>1104</v>
      </c>
      <c r="N71" s="434">
        <v>0</v>
      </c>
      <c r="O71" s="431">
        <f t="shared" si="14"/>
        <v>0</v>
      </c>
      <c r="P71" s="434">
        <v>0</v>
      </c>
      <c r="Q71" s="434"/>
      <c r="R71" s="431"/>
      <c r="S71" s="434">
        <v>1104</v>
      </c>
      <c r="T71" s="431">
        <v>0</v>
      </c>
      <c r="U71" s="431"/>
      <c r="V71" s="434">
        <v>0</v>
      </c>
      <c r="W71" s="434"/>
      <c r="X71" s="431"/>
      <c r="Y71" s="434">
        <v>0</v>
      </c>
      <c r="Z71" s="434"/>
      <c r="AA71" s="431"/>
      <c r="AB71" s="434">
        <v>0</v>
      </c>
      <c r="AC71" s="431"/>
      <c r="AD71" s="431"/>
      <c r="AE71" s="434">
        <v>0</v>
      </c>
      <c r="AF71" s="434"/>
      <c r="AG71" s="431"/>
      <c r="AH71" s="434">
        <v>0</v>
      </c>
      <c r="AI71" s="431"/>
      <c r="AJ71" s="431"/>
      <c r="AK71" s="431">
        <v>0</v>
      </c>
      <c r="AL71" s="431"/>
      <c r="AM71" s="431"/>
      <c r="AN71" s="434">
        <v>0</v>
      </c>
      <c r="AO71" s="431"/>
      <c r="AP71" s="431"/>
      <c r="AQ71" s="434">
        <v>0</v>
      </c>
      <c r="AR71" s="431"/>
      <c r="AS71" s="431"/>
      <c r="AT71" s="434">
        <v>0</v>
      </c>
      <c r="AU71" s="431"/>
      <c r="AV71" s="431"/>
      <c r="AW71" s="133"/>
      <c r="AX71" s="133"/>
      <c r="AY71" s="133"/>
    </row>
    <row r="72" spans="1:51" ht="24.75" customHeight="1" hidden="1">
      <c r="A72" s="428"/>
      <c r="B72" s="429"/>
      <c r="C72" s="424">
        <v>4750</v>
      </c>
      <c r="D72" s="431"/>
      <c r="E72" s="431"/>
      <c r="F72" s="431"/>
      <c r="G72" s="431"/>
      <c r="H72" s="431"/>
      <c r="I72" s="431"/>
      <c r="J72" s="431">
        <v>2550</v>
      </c>
      <c r="K72" s="431">
        <v>1348.1</v>
      </c>
      <c r="L72" s="431">
        <f t="shared" si="11"/>
        <v>52.87</v>
      </c>
      <c r="M72" s="434">
        <v>2550</v>
      </c>
      <c r="N72" s="434">
        <v>1348.1</v>
      </c>
      <c r="O72" s="431">
        <f t="shared" si="14"/>
        <v>52.87</v>
      </c>
      <c r="P72" s="434">
        <v>0</v>
      </c>
      <c r="Q72" s="434"/>
      <c r="R72" s="431"/>
      <c r="S72" s="434">
        <v>2550</v>
      </c>
      <c r="T72" s="431">
        <v>1348.1</v>
      </c>
      <c r="U72" s="431"/>
      <c r="V72" s="434">
        <v>0</v>
      </c>
      <c r="W72" s="434"/>
      <c r="X72" s="431"/>
      <c r="Y72" s="434">
        <v>0</v>
      </c>
      <c r="Z72" s="434"/>
      <c r="AA72" s="431"/>
      <c r="AB72" s="434">
        <v>0</v>
      </c>
      <c r="AC72" s="431"/>
      <c r="AD72" s="431"/>
      <c r="AE72" s="434">
        <v>0</v>
      </c>
      <c r="AF72" s="434"/>
      <c r="AG72" s="431"/>
      <c r="AH72" s="434">
        <v>0</v>
      </c>
      <c r="AI72" s="431"/>
      <c r="AJ72" s="431"/>
      <c r="AK72" s="431">
        <v>0</v>
      </c>
      <c r="AL72" s="431"/>
      <c r="AM72" s="431"/>
      <c r="AN72" s="434">
        <v>0</v>
      </c>
      <c r="AO72" s="431"/>
      <c r="AP72" s="431"/>
      <c r="AQ72" s="434">
        <v>0</v>
      </c>
      <c r="AR72" s="431"/>
      <c r="AS72" s="431"/>
      <c r="AT72" s="434">
        <v>0</v>
      </c>
      <c r="AU72" s="431"/>
      <c r="AV72" s="431"/>
      <c r="AW72" s="133"/>
      <c r="AX72" s="133"/>
      <c r="AY72" s="133"/>
    </row>
    <row r="73" spans="1:51" ht="18" customHeight="1">
      <c r="A73" s="428"/>
      <c r="B73" s="429">
        <v>85213</v>
      </c>
      <c r="C73" s="424"/>
      <c r="D73" s="431">
        <v>2715</v>
      </c>
      <c r="E73" s="431">
        <v>1124</v>
      </c>
      <c r="F73" s="431">
        <f>ROUND((E73/D73)*100,2)</f>
        <v>41.4</v>
      </c>
      <c r="G73" s="431"/>
      <c r="H73" s="431"/>
      <c r="I73" s="431"/>
      <c r="J73" s="431">
        <v>2715</v>
      </c>
      <c r="K73" s="431">
        <v>1123.2</v>
      </c>
      <c r="L73" s="431">
        <f t="shared" si="11"/>
        <v>41.37</v>
      </c>
      <c r="M73" s="434">
        <v>2715</v>
      </c>
      <c r="N73" s="434">
        <v>1123.2</v>
      </c>
      <c r="O73" s="431">
        <f t="shared" si="14"/>
        <v>41.37</v>
      </c>
      <c r="P73" s="434">
        <v>2715</v>
      </c>
      <c r="Q73" s="434">
        <v>1123.2</v>
      </c>
      <c r="R73" s="431">
        <f>ROUND((Q73/P73)*100,2)</f>
        <v>41.37</v>
      </c>
      <c r="S73" s="434">
        <v>0</v>
      </c>
      <c r="T73" s="431"/>
      <c r="U73" s="431"/>
      <c r="V73" s="434">
        <v>0</v>
      </c>
      <c r="W73" s="434"/>
      <c r="X73" s="431"/>
      <c r="Y73" s="434">
        <v>0</v>
      </c>
      <c r="Z73" s="434"/>
      <c r="AA73" s="431"/>
      <c r="AB73" s="434">
        <v>0</v>
      </c>
      <c r="AC73" s="431"/>
      <c r="AD73" s="431"/>
      <c r="AE73" s="434">
        <v>0</v>
      </c>
      <c r="AF73" s="434"/>
      <c r="AG73" s="431"/>
      <c r="AH73" s="434">
        <v>0</v>
      </c>
      <c r="AI73" s="431"/>
      <c r="AJ73" s="431"/>
      <c r="AK73" s="431">
        <v>0</v>
      </c>
      <c r="AL73" s="431"/>
      <c r="AM73" s="431"/>
      <c r="AN73" s="434">
        <v>0</v>
      </c>
      <c r="AO73" s="431"/>
      <c r="AP73" s="431"/>
      <c r="AQ73" s="434">
        <v>0</v>
      </c>
      <c r="AR73" s="431"/>
      <c r="AS73" s="431"/>
      <c r="AT73" s="434">
        <v>0</v>
      </c>
      <c r="AU73" s="431"/>
      <c r="AV73" s="431"/>
      <c r="AW73" s="133"/>
      <c r="AX73" s="133"/>
      <c r="AY73" s="133"/>
    </row>
    <row r="74" spans="1:51" ht="16.5" customHeight="1">
      <c r="A74" s="428"/>
      <c r="B74" s="429"/>
      <c r="C74" s="424">
        <v>2010</v>
      </c>
      <c r="D74" s="431">
        <v>2715</v>
      </c>
      <c r="E74" s="431">
        <v>1124</v>
      </c>
      <c r="F74" s="431">
        <f>ROUND((E74/D74)*100,2)</f>
        <v>41.4</v>
      </c>
      <c r="G74" s="431"/>
      <c r="H74" s="431"/>
      <c r="I74" s="431"/>
      <c r="J74" s="431"/>
      <c r="K74" s="431"/>
      <c r="L74" s="431"/>
      <c r="M74" s="434"/>
      <c r="N74" s="434"/>
      <c r="O74" s="431"/>
      <c r="P74" s="434"/>
      <c r="Q74" s="434"/>
      <c r="R74" s="431"/>
      <c r="S74" s="434"/>
      <c r="T74" s="431"/>
      <c r="U74" s="431"/>
      <c r="V74" s="434"/>
      <c r="W74" s="434"/>
      <c r="X74" s="431"/>
      <c r="Y74" s="434"/>
      <c r="Z74" s="434"/>
      <c r="AA74" s="431"/>
      <c r="AB74" s="434"/>
      <c r="AC74" s="431"/>
      <c r="AD74" s="431"/>
      <c r="AE74" s="434"/>
      <c r="AF74" s="434"/>
      <c r="AG74" s="431"/>
      <c r="AH74" s="434"/>
      <c r="AI74" s="431"/>
      <c r="AJ74" s="431"/>
      <c r="AK74" s="431"/>
      <c r="AL74" s="431"/>
      <c r="AM74" s="431"/>
      <c r="AN74" s="434"/>
      <c r="AO74" s="431"/>
      <c r="AP74" s="431"/>
      <c r="AQ74" s="434"/>
      <c r="AR74" s="431"/>
      <c r="AS74" s="431"/>
      <c r="AT74" s="434"/>
      <c r="AU74" s="431"/>
      <c r="AV74" s="431"/>
      <c r="AW74" s="133"/>
      <c r="AX74" s="133"/>
      <c r="AY74" s="133"/>
    </row>
    <row r="75" spans="1:51" ht="24.75" customHeight="1" hidden="1">
      <c r="A75" s="428"/>
      <c r="B75" s="429"/>
      <c r="C75" s="424">
        <v>4130</v>
      </c>
      <c r="D75" s="431"/>
      <c r="E75" s="431"/>
      <c r="F75" s="431"/>
      <c r="G75" s="431"/>
      <c r="H75" s="431"/>
      <c r="I75" s="431"/>
      <c r="J75" s="431">
        <v>2715</v>
      </c>
      <c r="K75" s="431">
        <v>1123.2</v>
      </c>
      <c r="L75" s="431">
        <f>ROUND((K75/J75)*100,2)</f>
        <v>41.37</v>
      </c>
      <c r="M75" s="434">
        <v>2715</v>
      </c>
      <c r="N75" s="434">
        <v>1123.2</v>
      </c>
      <c r="O75" s="431">
        <f>ROUND((N75/M75)*100,2)</f>
        <v>41.37</v>
      </c>
      <c r="P75" s="434">
        <v>2715</v>
      </c>
      <c r="Q75" s="434">
        <v>1123.2</v>
      </c>
      <c r="R75" s="431">
        <f>ROUND((Q75/P75)*100,2)</f>
        <v>41.37</v>
      </c>
      <c r="S75" s="434">
        <v>0</v>
      </c>
      <c r="T75" s="431"/>
      <c r="U75" s="431"/>
      <c r="V75" s="434"/>
      <c r="W75" s="434"/>
      <c r="X75" s="431"/>
      <c r="Y75" s="434">
        <v>0</v>
      </c>
      <c r="Z75" s="434"/>
      <c r="AA75" s="431"/>
      <c r="AB75" s="434"/>
      <c r="AC75" s="431"/>
      <c r="AD75" s="431"/>
      <c r="AE75" s="434">
        <v>0</v>
      </c>
      <c r="AF75" s="434"/>
      <c r="AG75" s="431"/>
      <c r="AH75" s="434">
        <v>0</v>
      </c>
      <c r="AI75" s="431"/>
      <c r="AJ75" s="431"/>
      <c r="AK75" s="431">
        <v>0</v>
      </c>
      <c r="AL75" s="431"/>
      <c r="AM75" s="431"/>
      <c r="AN75" s="434"/>
      <c r="AO75" s="431"/>
      <c r="AP75" s="431"/>
      <c r="AQ75" s="434">
        <v>0</v>
      </c>
      <c r="AR75" s="431"/>
      <c r="AS75" s="431"/>
      <c r="AT75" s="434">
        <v>0</v>
      </c>
      <c r="AU75" s="431"/>
      <c r="AV75" s="431"/>
      <c r="AW75" s="133"/>
      <c r="AX75" s="133"/>
      <c r="AY75" s="133"/>
    </row>
    <row r="76" spans="1:51" s="128" customFormat="1" ht="18" customHeight="1">
      <c r="A76" s="598" t="s">
        <v>435</v>
      </c>
      <c r="B76" s="599"/>
      <c r="C76" s="600"/>
      <c r="D76" s="422">
        <f>SUM(D8,D14,D27,D55)</f>
        <v>2212010</v>
      </c>
      <c r="E76" s="422">
        <f>SUM(E8,E14,E27,E55)</f>
        <v>1092054.23</v>
      </c>
      <c r="F76" s="437">
        <f>ROUND((E76/D76)*100,2)</f>
        <v>49.37</v>
      </c>
      <c r="G76" s="422">
        <f>SUM(G8:G15)</f>
        <v>0</v>
      </c>
      <c r="H76" s="422">
        <f>SUM(H8:H15)</f>
        <v>0</v>
      </c>
      <c r="I76" s="437" t="e">
        <f>ROUND((H76/G76)*100,2)</f>
        <v>#DIV/0!</v>
      </c>
      <c r="J76" s="422">
        <f>SUM(J8,J14,J27,J55)</f>
        <v>2212010</v>
      </c>
      <c r="K76" s="422">
        <f>SUM(K8,K14,K27,K55)</f>
        <v>1068302.59</v>
      </c>
      <c r="L76" s="437">
        <f>ROUND((K76/J76)*100,2)</f>
        <v>48.3</v>
      </c>
      <c r="M76" s="422">
        <f>SUM(M8,M14,M27,M55)</f>
        <v>165430</v>
      </c>
      <c r="N76" s="422">
        <f>SUM(N8,N14,N27,N55)</f>
        <v>81232.39</v>
      </c>
      <c r="O76" s="437">
        <f>ROUND((N76/M76)*100,2)</f>
        <v>49.1</v>
      </c>
      <c r="P76" s="422">
        <f>SUM(P8,P14,P27,P55)</f>
        <v>130158.12</v>
      </c>
      <c r="Q76" s="422">
        <f>SUM(Q8,Q14,Q27,Q55)</f>
        <v>61778.91</v>
      </c>
      <c r="R76" s="437">
        <f>ROUND((Q76/P76)*100,2)</f>
        <v>47.46</v>
      </c>
      <c r="S76" s="422">
        <f>SUM(S8,S14,S27,S55)</f>
        <v>35271.880000000005</v>
      </c>
      <c r="T76" s="422">
        <f>SUM(T8,T14,T27,T55)</f>
        <v>19453.48</v>
      </c>
      <c r="U76" s="437">
        <f>ROUND((T76/S76)*100,2)</f>
        <v>55.15</v>
      </c>
      <c r="V76" s="422">
        <f>SUM(V8:V15)</f>
        <v>0</v>
      </c>
      <c r="W76" s="422">
        <f>SUM(W8:W15)</f>
        <v>0</v>
      </c>
      <c r="X76" s="437">
        <v>0</v>
      </c>
      <c r="Y76" s="422">
        <f>SUM(Y8,Y14,Y27,Y55)</f>
        <v>2046580</v>
      </c>
      <c r="Z76" s="422">
        <f>SUM(Z8,Z14,Z27,Z55)</f>
        <v>987070.2</v>
      </c>
      <c r="AA76" s="437">
        <f>ROUND((Z76/Y76)*100,2)</f>
        <v>48.23</v>
      </c>
      <c r="AB76" s="422">
        <f>SUM(AB8:AB15)</f>
        <v>0</v>
      </c>
      <c r="AC76" s="422">
        <f>SUM(AC8:AC15)</f>
        <v>0</v>
      </c>
      <c r="AD76" s="437">
        <v>0</v>
      </c>
      <c r="AE76" s="422">
        <f>SUM(AE8:AE15)</f>
        <v>0</v>
      </c>
      <c r="AF76" s="422">
        <f>SUM(AF8:AF15)</f>
        <v>0</v>
      </c>
      <c r="AG76" s="437">
        <v>0</v>
      </c>
      <c r="AH76" s="422">
        <f>SUM(AH8:AH15)</f>
        <v>0</v>
      </c>
      <c r="AI76" s="422">
        <f>SUM(AI8:AI15)</f>
        <v>0</v>
      </c>
      <c r="AJ76" s="437">
        <v>0</v>
      </c>
      <c r="AK76" s="422">
        <f>SUM(AK8:AK15)</f>
        <v>0</v>
      </c>
      <c r="AL76" s="422">
        <f>SUM(AL8:AL15)</f>
        <v>0</v>
      </c>
      <c r="AM76" s="437">
        <v>0</v>
      </c>
      <c r="AN76" s="422">
        <f>SUM(AN8:AN15)</f>
        <v>0</v>
      </c>
      <c r="AO76" s="422">
        <f>SUM(AO8:AO15)</f>
        <v>0</v>
      </c>
      <c r="AP76" s="437">
        <v>0</v>
      </c>
      <c r="AQ76" s="422">
        <f>SUM(AQ8:AQ15)</f>
        <v>0</v>
      </c>
      <c r="AR76" s="422">
        <f>SUM(AR8:AR15)</f>
        <v>0</v>
      </c>
      <c r="AS76" s="437">
        <v>0</v>
      </c>
      <c r="AT76" s="422">
        <f>SUM(AT8:AT15)</f>
        <v>0</v>
      </c>
      <c r="AU76" s="422">
        <f>SUM(AU8:AU15)</f>
        <v>0</v>
      </c>
      <c r="AV76" s="437">
        <v>0</v>
      </c>
      <c r="AW76" s="118">
        <f>SUM(AW8:AW15)</f>
        <v>0</v>
      </c>
      <c r="AX76" s="118">
        <f>SUM(AX8:AX15)</f>
        <v>0</v>
      </c>
      <c r="AY76" s="130">
        <v>0</v>
      </c>
    </row>
    <row r="79" spans="19:46" ht="8.25">
      <c r="S79" s="141" t="s">
        <v>281</v>
      </c>
      <c r="AB79" s="141" t="s">
        <v>281</v>
      </c>
      <c r="AH79" s="141" t="s">
        <v>281</v>
      </c>
      <c r="AN79" s="141" t="s">
        <v>281</v>
      </c>
      <c r="AQ79" s="141" t="s">
        <v>281</v>
      </c>
      <c r="AT79" s="141" t="s">
        <v>281</v>
      </c>
    </row>
  </sheetData>
  <sheetProtection/>
  <mergeCells count="27">
    <mergeCell ref="AX1:AY1"/>
    <mergeCell ref="J3:U3"/>
    <mergeCell ref="M4:U4"/>
    <mergeCell ref="AW3:AY5"/>
    <mergeCell ref="V4:AD4"/>
    <mergeCell ref="V5:X5"/>
    <mergeCell ref="Y5:AA5"/>
    <mergeCell ref="AB5:AD5"/>
    <mergeCell ref="AQ5:AS5"/>
    <mergeCell ref="AQ4:AS4"/>
    <mergeCell ref="AM1:AQ1"/>
    <mergeCell ref="A3:A6"/>
    <mergeCell ref="B3:B6"/>
    <mergeCell ref="M5:O5"/>
    <mergeCell ref="S5:U5"/>
    <mergeCell ref="AH5:AJ5"/>
    <mergeCell ref="AN5:AP5"/>
    <mergeCell ref="AK4:AM5"/>
    <mergeCell ref="A76:C76"/>
    <mergeCell ref="A2:AY2"/>
    <mergeCell ref="C3:C6"/>
    <mergeCell ref="D3:F5"/>
    <mergeCell ref="G3:I5"/>
    <mergeCell ref="P5:R5"/>
    <mergeCell ref="J4:L5"/>
    <mergeCell ref="AT5:AV5"/>
    <mergeCell ref="AE5:AG5"/>
  </mergeCells>
  <printOptions/>
  <pageMargins left="0" right="0" top="0.3937007874015748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O271"/>
  <sheetViews>
    <sheetView zoomScalePageLayoutView="0" workbookViewId="0" topLeftCell="A55">
      <selection activeCell="A101" sqref="A101:IV101"/>
    </sheetView>
  </sheetViews>
  <sheetFormatPr defaultColWidth="9.00390625" defaultRowHeight="12.75"/>
  <cols>
    <col min="1" max="1" width="4.75390625" style="37" customWidth="1"/>
    <col min="2" max="2" width="5.625" style="38" customWidth="1"/>
    <col min="3" max="3" width="5.25390625" style="39" customWidth="1"/>
    <col min="4" max="4" width="2.75390625" style="40" hidden="1" customWidth="1"/>
    <col min="5" max="5" width="17.375" style="41" customWidth="1"/>
    <col min="6" max="6" width="10.875" style="43" customWidth="1"/>
    <col min="7" max="7" width="11.00390625" style="42" customWidth="1"/>
    <col min="8" max="8" width="5.125" style="270" customWidth="1"/>
    <col min="9" max="9" width="10.125" style="43" customWidth="1"/>
    <col min="10" max="10" width="10.375" style="42" customWidth="1"/>
    <col min="11" max="11" width="5.625" style="270" customWidth="1"/>
    <col min="12" max="16384" width="9.125" style="44" customWidth="1"/>
  </cols>
  <sheetData>
    <row r="1" spans="7:10" ht="9.75">
      <c r="G1" s="264"/>
      <c r="J1" s="264" t="s">
        <v>206</v>
      </c>
    </row>
    <row r="2" spans="1:67" s="19" customFormat="1" ht="14.25" customHeight="1">
      <c r="A2" s="45"/>
      <c r="B2" s="46"/>
      <c r="C2" s="47"/>
      <c r="D2" s="48"/>
      <c r="E2" s="680" t="s">
        <v>416</v>
      </c>
      <c r="F2" s="491"/>
      <c r="G2" s="491"/>
      <c r="H2" s="491"/>
      <c r="I2" s="300"/>
      <c r="J2" s="300"/>
      <c r="K2" s="300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</row>
    <row r="3" spans="1:67" s="19" customFormat="1" ht="14.25" customHeight="1">
      <c r="A3" s="689" t="s">
        <v>210</v>
      </c>
      <c r="B3" s="694" t="s">
        <v>107</v>
      </c>
      <c r="C3" s="693" t="s">
        <v>211</v>
      </c>
      <c r="D3" s="299"/>
      <c r="E3" s="691" t="s">
        <v>82</v>
      </c>
      <c r="F3" s="648" t="s">
        <v>388</v>
      </c>
      <c r="G3" s="648"/>
      <c r="H3" s="648"/>
      <c r="I3" s="647" t="s">
        <v>389</v>
      </c>
      <c r="J3" s="648"/>
      <c r="K3" s="64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</row>
    <row r="4" spans="1:67" s="51" customFormat="1" ht="45" customHeight="1">
      <c r="A4" s="690"/>
      <c r="B4" s="695"/>
      <c r="C4" s="690"/>
      <c r="D4" s="49"/>
      <c r="E4" s="692"/>
      <c r="F4" s="682" t="s">
        <v>387</v>
      </c>
      <c r="G4" s="650" t="s">
        <v>436</v>
      </c>
      <c r="H4" s="646" t="s">
        <v>212</v>
      </c>
      <c r="I4" s="650" t="s">
        <v>387</v>
      </c>
      <c r="J4" s="650" t="s">
        <v>437</v>
      </c>
      <c r="K4" s="646" t="s">
        <v>212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</row>
    <row r="5" spans="1:67" s="53" customFormat="1" ht="12" customHeight="1">
      <c r="A5" s="690"/>
      <c r="B5" s="695"/>
      <c r="C5" s="690"/>
      <c r="D5" s="52" t="s">
        <v>213</v>
      </c>
      <c r="E5" s="692"/>
      <c r="F5" s="682"/>
      <c r="G5" s="650"/>
      <c r="H5" s="646"/>
      <c r="I5" s="650"/>
      <c r="J5" s="650"/>
      <c r="K5" s="646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11" s="41" customFormat="1" ht="10.5" customHeight="1">
      <c r="A6" s="683" t="s">
        <v>214</v>
      </c>
      <c r="B6" s="684"/>
      <c r="C6" s="684"/>
      <c r="D6" s="684"/>
      <c r="E6" s="684"/>
      <c r="F6" s="684"/>
      <c r="G6" s="684"/>
      <c r="H6" s="685"/>
      <c r="I6" s="301"/>
      <c r="J6" s="301"/>
      <c r="K6" s="298"/>
    </row>
    <row r="7" spans="1:11" s="41" customFormat="1" ht="2.25" customHeight="1">
      <c r="A7" s="686"/>
      <c r="B7" s="687"/>
      <c r="C7" s="687"/>
      <c r="D7" s="687"/>
      <c r="E7" s="687"/>
      <c r="F7" s="687"/>
      <c r="G7" s="687"/>
      <c r="H7" s="688"/>
      <c r="I7" s="301"/>
      <c r="J7" s="301"/>
      <c r="K7" s="301"/>
    </row>
    <row r="8" spans="1:11" s="41" customFormat="1" ht="9.75">
      <c r="A8" s="54">
        <v>10</v>
      </c>
      <c r="B8" s="55"/>
      <c r="C8" s="55"/>
      <c r="D8" s="56"/>
      <c r="E8" s="57" t="s">
        <v>143</v>
      </c>
      <c r="F8" s="59">
        <f>SUM(F9)</f>
        <v>1350</v>
      </c>
      <c r="G8" s="59">
        <f>SUM(G9)</f>
        <v>1349.18</v>
      </c>
      <c r="H8" s="271">
        <f>ROUND((G8/F8)*100,2)</f>
        <v>99.94</v>
      </c>
      <c r="I8" s="59">
        <f>SUM(I9)</f>
        <v>15000</v>
      </c>
      <c r="J8" s="59">
        <f>SUM(J9)</f>
        <v>0</v>
      </c>
      <c r="K8" s="271">
        <f>ROUND((J8/I8)*100,2)</f>
        <v>0</v>
      </c>
    </row>
    <row r="9" spans="1:11" s="41" customFormat="1" ht="9.75">
      <c r="A9" s="60"/>
      <c r="B9" s="61">
        <v>1095</v>
      </c>
      <c r="C9" s="55"/>
      <c r="D9" s="56"/>
      <c r="E9" s="62" t="s">
        <v>146</v>
      </c>
      <c r="F9" s="59">
        <f>SUM(F10:F11)</f>
        <v>1350</v>
      </c>
      <c r="G9" s="59">
        <f>SUM(G10:G11)</f>
        <v>1349.18</v>
      </c>
      <c r="H9" s="271">
        <f>ROUND((G9/F9)*100,2)</f>
        <v>99.94</v>
      </c>
      <c r="I9" s="59">
        <f>SUM(I10:I11)</f>
        <v>15000</v>
      </c>
      <c r="J9" s="59">
        <f>SUM(J10:J11)</f>
        <v>0</v>
      </c>
      <c r="K9" s="271">
        <f>ROUND((J9/I9)*100,2)</f>
        <v>0</v>
      </c>
    </row>
    <row r="10" spans="1:11" s="41" customFormat="1" ht="89.25" customHeight="1">
      <c r="A10" s="60"/>
      <c r="B10" s="61"/>
      <c r="C10" s="55">
        <v>750</v>
      </c>
      <c r="D10" s="56"/>
      <c r="E10" s="64" t="s">
        <v>171</v>
      </c>
      <c r="F10" s="58">
        <v>1350</v>
      </c>
      <c r="G10" s="58">
        <v>1349.18</v>
      </c>
      <c r="H10" s="271">
        <f>ROUND((G10/F10)*100,2)</f>
        <v>99.94</v>
      </c>
      <c r="I10" s="58"/>
      <c r="J10" s="58"/>
      <c r="K10" s="272"/>
    </row>
    <row r="11" spans="1:11" s="41" customFormat="1" ht="42" customHeight="1">
      <c r="A11" s="60"/>
      <c r="B11" s="61"/>
      <c r="C11" s="55">
        <v>770</v>
      </c>
      <c r="D11" s="56"/>
      <c r="E11" s="64" t="s">
        <v>299</v>
      </c>
      <c r="F11" s="58"/>
      <c r="G11" s="58"/>
      <c r="H11" s="272"/>
      <c r="I11" s="58">
        <v>15000</v>
      </c>
      <c r="J11" s="58">
        <v>0</v>
      </c>
      <c r="K11" s="271">
        <f>ROUND((J11/I11)*100,2)</f>
        <v>0</v>
      </c>
    </row>
    <row r="12" spans="1:11" s="70" customFormat="1" ht="28.5" customHeight="1">
      <c r="A12" s="67">
        <v>400</v>
      </c>
      <c r="B12" s="68"/>
      <c r="C12" s="68"/>
      <c r="D12" s="69"/>
      <c r="E12" s="57" t="s">
        <v>144</v>
      </c>
      <c r="F12" s="59">
        <f>SUM(F13,F16)</f>
        <v>0</v>
      </c>
      <c r="G12" s="59">
        <f>SUM(G13)</f>
        <v>100</v>
      </c>
      <c r="H12" s="292">
        <v>0</v>
      </c>
      <c r="I12" s="59"/>
      <c r="J12" s="59"/>
      <c r="K12" s="292"/>
    </row>
    <row r="13" spans="1:11" s="91" customFormat="1" ht="9" customHeight="1">
      <c r="A13" s="89"/>
      <c r="B13" s="81">
        <v>40002</v>
      </c>
      <c r="C13" s="81"/>
      <c r="D13" s="90"/>
      <c r="E13" s="62" t="s">
        <v>145</v>
      </c>
      <c r="F13" s="59">
        <f>SUM(F14:F15)</f>
        <v>0</v>
      </c>
      <c r="G13" s="59">
        <f>SUM(G14:G15)</f>
        <v>100</v>
      </c>
      <c r="H13" s="292">
        <v>0</v>
      </c>
      <c r="I13" s="59"/>
      <c r="J13" s="59"/>
      <c r="K13" s="292"/>
    </row>
    <row r="14" spans="1:11" s="66" customFormat="1" ht="9" customHeight="1">
      <c r="A14" s="89"/>
      <c r="B14" s="55"/>
      <c r="C14" s="55">
        <v>830</v>
      </c>
      <c r="D14" s="56"/>
      <c r="E14" s="64" t="s">
        <v>202</v>
      </c>
      <c r="F14" s="58">
        <v>0</v>
      </c>
      <c r="G14" s="58">
        <v>100</v>
      </c>
      <c r="H14" s="282">
        <v>0</v>
      </c>
      <c r="I14" s="58"/>
      <c r="J14" s="58"/>
      <c r="K14" s="282"/>
    </row>
    <row r="15" spans="1:11" s="66" customFormat="1" ht="9.75" hidden="1">
      <c r="A15" s="89"/>
      <c r="B15" s="55"/>
      <c r="C15" s="55">
        <v>920</v>
      </c>
      <c r="D15" s="56"/>
      <c r="E15" s="64" t="s">
        <v>232</v>
      </c>
      <c r="F15" s="58">
        <v>0</v>
      </c>
      <c r="G15" s="58"/>
      <c r="H15" s="282">
        <v>0</v>
      </c>
      <c r="I15" s="58"/>
      <c r="J15" s="58"/>
      <c r="K15" s="282"/>
    </row>
    <row r="16" spans="1:11" s="74" customFormat="1" ht="9" customHeight="1" hidden="1">
      <c r="A16" s="60"/>
      <c r="B16" s="71">
        <v>40095</v>
      </c>
      <c r="C16" s="71"/>
      <c r="D16" s="72"/>
      <c r="E16" s="73" t="s">
        <v>146</v>
      </c>
      <c r="F16" s="59">
        <f>SUM(F17)</f>
        <v>0</v>
      </c>
      <c r="G16" s="59">
        <f>SUM(G17)</f>
        <v>0</v>
      </c>
      <c r="H16" s="271">
        <v>0</v>
      </c>
      <c r="I16" s="59"/>
      <c r="J16" s="59"/>
      <c r="K16" s="271"/>
    </row>
    <row r="17" spans="1:11" s="66" customFormat="1" ht="9.75" hidden="1">
      <c r="A17" s="60"/>
      <c r="B17" s="55"/>
      <c r="C17" s="55">
        <v>690</v>
      </c>
      <c r="D17" s="56"/>
      <c r="E17" s="64" t="s">
        <v>235</v>
      </c>
      <c r="F17" s="65">
        <v>0</v>
      </c>
      <c r="G17" s="58">
        <v>0</v>
      </c>
      <c r="H17" s="272">
        <v>0</v>
      </c>
      <c r="I17" s="65"/>
      <c r="J17" s="58"/>
      <c r="K17" s="272"/>
    </row>
    <row r="18" spans="1:11" s="70" customFormat="1" ht="12" customHeight="1">
      <c r="A18" s="67">
        <v>700</v>
      </c>
      <c r="B18" s="68"/>
      <c r="C18" s="68"/>
      <c r="D18" s="69"/>
      <c r="E18" s="57" t="s">
        <v>147</v>
      </c>
      <c r="F18" s="59">
        <f>SUM(F19,F25)</f>
        <v>31375</v>
      </c>
      <c r="G18" s="59">
        <f>SUM(G19)</f>
        <v>14642.23</v>
      </c>
      <c r="H18" s="271">
        <f>ROUND((G18/F18)*100,2)</f>
        <v>46.67</v>
      </c>
      <c r="I18" s="59"/>
      <c r="J18" s="59"/>
      <c r="K18" s="271"/>
    </row>
    <row r="19" spans="1:11" s="74" customFormat="1" ht="18">
      <c r="A19" s="60"/>
      <c r="B19" s="71">
        <v>70005</v>
      </c>
      <c r="C19" s="71"/>
      <c r="D19" s="72"/>
      <c r="E19" s="73" t="s">
        <v>148</v>
      </c>
      <c r="F19" s="59">
        <f>SUM(F20:F22)</f>
        <v>31375</v>
      </c>
      <c r="G19" s="59">
        <f>SUM(G20:G22)</f>
        <v>14642.23</v>
      </c>
      <c r="H19" s="271">
        <f>ROUND((G19/F19)*100,2)</f>
        <v>46.67</v>
      </c>
      <c r="I19" s="59"/>
      <c r="J19" s="59"/>
      <c r="K19" s="271"/>
    </row>
    <row r="20" spans="1:11" s="66" customFormat="1" ht="30" customHeight="1">
      <c r="A20" s="60"/>
      <c r="B20" s="55"/>
      <c r="C20" s="55">
        <v>470</v>
      </c>
      <c r="D20" s="56"/>
      <c r="E20" s="64" t="s">
        <v>331</v>
      </c>
      <c r="F20" s="65">
        <v>9</v>
      </c>
      <c r="G20" s="58">
        <v>8.83</v>
      </c>
      <c r="H20" s="282">
        <f>ROUND((G20/F20)*100,2)</f>
        <v>98.11</v>
      </c>
      <c r="I20" s="65"/>
      <c r="J20" s="58"/>
      <c r="K20" s="273"/>
    </row>
    <row r="21" spans="1:11" s="66" customFormat="1" ht="88.5" customHeight="1">
      <c r="A21" s="60"/>
      <c r="B21" s="55"/>
      <c r="C21" s="55">
        <v>750</v>
      </c>
      <c r="D21" s="56"/>
      <c r="E21" s="64" t="s">
        <v>171</v>
      </c>
      <c r="F21" s="65">
        <v>31346</v>
      </c>
      <c r="G21" s="58">
        <v>14624.67</v>
      </c>
      <c r="H21" s="282">
        <f>ROUND((G21/F21)*100,2)</f>
        <v>46.66</v>
      </c>
      <c r="I21" s="65"/>
      <c r="J21" s="58"/>
      <c r="K21" s="273"/>
    </row>
    <row r="22" spans="1:11" s="66" customFormat="1" ht="10.5" customHeight="1">
      <c r="A22" s="60"/>
      <c r="B22" s="55"/>
      <c r="C22" s="55">
        <v>920</v>
      </c>
      <c r="D22" s="56"/>
      <c r="E22" s="64" t="s">
        <v>232</v>
      </c>
      <c r="F22" s="65">
        <v>20</v>
      </c>
      <c r="G22" s="58">
        <v>8.73</v>
      </c>
      <c r="H22" s="282">
        <f>ROUND((G22/F22)*100,2)</f>
        <v>43.65</v>
      </c>
      <c r="I22" s="65"/>
      <c r="J22" s="58"/>
      <c r="K22" s="273"/>
    </row>
    <row r="23" spans="1:11" s="74" customFormat="1" ht="6" customHeight="1" hidden="1">
      <c r="A23" s="60"/>
      <c r="B23" s="71">
        <v>70095</v>
      </c>
      <c r="C23" s="71"/>
      <c r="D23" s="72"/>
      <c r="E23" s="73" t="s">
        <v>146</v>
      </c>
      <c r="F23" s="63">
        <f>SUM(F24:F24)</f>
        <v>0</v>
      </c>
      <c r="G23" s="87">
        <f>SUM(G24:G24)</f>
        <v>0</v>
      </c>
      <c r="H23" s="292">
        <v>0</v>
      </c>
      <c r="I23" s="63">
        <f>SUM(I24:I24)</f>
        <v>0</v>
      </c>
      <c r="J23" s="87">
        <f>SUM(J24:J24)</f>
        <v>0</v>
      </c>
      <c r="K23" s="271">
        <v>0</v>
      </c>
    </row>
    <row r="24" spans="1:11" s="66" customFormat="1" ht="6" customHeight="1" hidden="1">
      <c r="A24" s="60"/>
      <c r="B24" s="55"/>
      <c r="C24" s="55">
        <v>970</v>
      </c>
      <c r="D24" s="56"/>
      <c r="E24" s="64" t="s">
        <v>207</v>
      </c>
      <c r="F24" s="65">
        <v>0</v>
      </c>
      <c r="G24" s="58">
        <v>0</v>
      </c>
      <c r="H24" s="282">
        <v>0</v>
      </c>
      <c r="I24" s="65">
        <v>0</v>
      </c>
      <c r="J24" s="58">
        <v>0</v>
      </c>
      <c r="K24" s="273">
        <v>0</v>
      </c>
    </row>
    <row r="25" spans="1:11" s="74" customFormat="1" ht="11.25" customHeight="1" hidden="1">
      <c r="A25" s="60"/>
      <c r="B25" s="335">
        <v>70095</v>
      </c>
      <c r="C25" s="71"/>
      <c r="D25" s="72"/>
      <c r="E25" s="73" t="s">
        <v>146</v>
      </c>
      <c r="F25" s="63">
        <f>SUM(F26:F27)</f>
        <v>0</v>
      </c>
      <c r="G25" s="63">
        <f>SUM(G26:G27)</f>
        <v>0</v>
      </c>
      <c r="H25" s="59">
        <f>SUM(H26:H27)</f>
        <v>0</v>
      </c>
      <c r="I25" s="63"/>
      <c r="J25" s="87"/>
      <c r="K25" s="63"/>
    </row>
    <row r="26" spans="1:11" s="66" customFormat="1" ht="11.25" customHeight="1" hidden="1">
      <c r="A26" s="60"/>
      <c r="B26" s="55"/>
      <c r="C26" s="334">
        <v>690</v>
      </c>
      <c r="D26" s="56"/>
      <c r="E26" s="64" t="s">
        <v>235</v>
      </c>
      <c r="F26" s="65">
        <v>0</v>
      </c>
      <c r="G26" s="58"/>
      <c r="H26" s="282">
        <v>0</v>
      </c>
      <c r="I26" s="65"/>
      <c r="J26" s="58"/>
      <c r="K26" s="273"/>
    </row>
    <row r="27" spans="1:11" s="66" customFormat="1" ht="90.75" customHeight="1" hidden="1">
      <c r="A27" s="60"/>
      <c r="B27" s="55"/>
      <c r="C27" s="334">
        <v>750</v>
      </c>
      <c r="D27" s="56"/>
      <c r="E27" s="64" t="s">
        <v>171</v>
      </c>
      <c r="F27" s="65">
        <v>0</v>
      </c>
      <c r="G27" s="58"/>
      <c r="H27" s="273">
        <v>0</v>
      </c>
      <c r="I27" s="65"/>
      <c r="J27" s="58"/>
      <c r="K27" s="273"/>
    </row>
    <row r="28" spans="1:11" s="86" customFormat="1" ht="11.25" customHeight="1">
      <c r="A28" s="67">
        <v>750</v>
      </c>
      <c r="B28" s="84"/>
      <c r="C28" s="84"/>
      <c r="D28" s="85"/>
      <c r="E28" s="57" t="s">
        <v>149</v>
      </c>
      <c r="F28" s="59">
        <f>SUM(F31,F34)</f>
        <v>313000</v>
      </c>
      <c r="G28" s="59">
        <f>SUM(G29,G31,G33)</f>
        <v>121953.16</v>
      </c>
      <c r="H28" s="292">
        <f>ROUND((G28/F28)*100,2)</f>
        <v>38.96</v>
      </c>
      <c r="I28" s="59"/>
      <c r="J28" s="59"/>
      <c r="K28" s="292"/>
    </row>
    <row r="29" spans="1:11" s="86" customFormat="1" ht="11.25" customHeight="1">
      <c r="A29" s="67"/>
      <c r="B29" s="84">
        <v>75011</v>
      </c>
      <c r="C29" s="84"/>
      <c r="D29" s="85"/>
      <c r="E29" s="57" t="s">
        <v>199</v>
      </c>
      <c r="F29" s="59">
        <f>SUM(F30:F30)</f>
        <v>0</v>
      </c>
      <c r="G29" s="59">
        <f>SUM(G30:G30)</f>
        <v>10.85</v>
      </c>
      <c r="H29" s="292">
        <v>0</v>
      </c>
      <c r="I29" s="59"/>
      <c r="J29" s="59"/>
      <c r="K29" s="59"/>
    </row>
    <row r="30" spans="1:11" s="70" customFormat="1" ht="58.5" customHeight="1">
      <c r="A30" s="67"/>
      <c r="B30" s="68"/>
      <c r="C30" s="68">
        <v>2360</v>
      </c>
      <c r="D30" s="69"/>
      <c r="E30" s="283" t="s">
        <v>217</v>
      </c>
      <c r="F30" s="281">
        <v>0</v>
      </c>
      <c r="G30" s="281">
        <v>10.85</v>
      </c>
      <c r="H30" s="282">
        <v>0</v>
      </c>
      <c r="I30" s="281"/>
      <c r="J30" s="281"/>
      <c r="K30" s="282"/>
    </row>
    <row r="31" spans="1:11" s="86" customFormat="1" ht="28.5" customHeight="1">
      <c r="A31" s="67"/>
      <c r="B31" s="84">
        <v>75023</v>
      </c>
      <c r="C31" s="84"/>
      <c r="D31" s="85"/>
      <c r="E31" s="57" t="s">
        <v>301</v>
      </c>
      <c r="F31" s="59">
        <f>SUM(F32:F32)</f>
        <v>8000</v>
      </c>
      <c r="G31" s="59">
        <f>SUM(G32)</f>
        <v>7300.29</v>
      </c>
      <c r="H31" s="292">
        <f>SUM(H32)</f>
        <v>91.25</v>
      </c>
      <c r="I31" s="59"/>
      <c r="J31" s="59"/>
      <c r="K31" s="292"/>
    </row>
    <row r="32" spans="1:11" s="66" customFormat="1" ht="19.5" customHeight="1">
      <c r="A32" s="60"/>
      <c r="B32" s="55"/>
      <c r="C32" s="55">
        <v>970</v>
      </c>
      <c r="D32" s="56"/>
      <c r="E32" s="64" t="s">
        <v>207</v>
      </c>
      <c r="F32" s="65">
        <v>8000</v>
      </c>
      <c r="G32" s="58">
        <v>7300.29</v>
      </c>
      <c r="H32" s="273">
        <f aca="true" t="shared" si="0" ref="H32:H44">ROUND((G32/F32)*100,2)</f>
        <v>91.25</v>
      </c>
      <c r="I32" s="65"/>
      <c r="J32" s="58"/>
      <c r="K32" s="273"/>
    </row>
    <row r="33" spans="1:11" s="86" customFormat="1" ht="19.5" customHeight="1">
      <c r="A33" s="67"/>
      <c r="B33" s="84">
        <v>75095</v>
      </c>
      <c r="C33" s="84"/>
      <c r="D33" s="85"/>
      <c r="E33" s="57" t="s">
        <v>146</v>
      </c>
      <c r="F33" s="59">
        <f>SUM(F34:F34)</f>
        <v>305000</v>
      </c>
      <c r="G33" s="59">
        <f>SUM(G34:G34)</f>
        <v>114642.02</v>
      </c>
      <c r="H33" s="292">
        <f>SUM(H34)</f>
        <v>37.59</v>
      </c>
      <c r="I33" s="59"/>
      <c r="J33" s="59"/>
      <c r="K33" s="292"/>
    </row>
    <row r="34" spans="1:11" s="66" customFormat="1" ht="11.25" customHeight="1">
      <c r="A34" s="60"/>
      <c r="B34" s="55"/>
      <c r="C34" s="55">
        <v>970</v>
      </c>
      <c r="D34" s="56"/>
      <c r="E34" s="64"/>
      <c r="F34" s="65">
        <v>305000</v>
      </c>
      <c r="G34" s="58">
        <v>114642.02</v>
      </c>
      <c r="H34" s="273">
        <f>ROUND((G34/F34)*100,2)</f>
        <v>37.59</v>
      </c>
      <c r="I34" s="65"/>
      <c r="J34" s="58"/>
      <c r="K34" s="273"/>
    </row>
    <row r="35" spans="1:11" s="86" customFormat="1" ht="27.75" customHeight="1" hidden="1">
      <c r="A35" s="67">
        <v>754</v>
      </c>
      <c r="B35" s="84"/>
      <c r="C35" s="84"/>
      <c r="D35" s="85"/>
      <c r="E35" s="57" t="s">
        <v>381</v>
      </c>
      <c r="F35" s="59">
        <f>SUM(F36)</f>
        <v>0</v>
      </c>
      <c r="G35" s="59">
        <f>SUM(G36)</f>
        <v>0</v>
      </c>
      <c r="H35" s="292" t="e">
        <f t="shared" si="0"/>
        <v>#DIV/0!</v>
      </c>
      <c r="I35" s="59"/>
      <c r="J35" s="59"/>
      <c r="K35" s="292"/>
    </row>
    <row r="36" spans="1:11" s="91" customFormat="1" ht="12.75" customHeight="1" hidden="1">
      <c r="A36" s="89"/>
      <c r="B36" s="81">
        <v>75412</v>
      </c>
      <c r="C36" s="81"/>
      <c r="D36" s="90"/>
      <c r="E36" s="62" t="s">
        <v>179</v>
      </c>
      <c r="F36" s="87">
        <f>SUM(F37)</f>
        <v>0</v>
      </c>
      <c r="G36" s="87">
        <f>SUM(G37)</f>
        <v>0</v>
      </c>
      <c r="H36" s="293" t="e">
        <f t="shared" si="0"/>
        <v>#DIV/0!</v>
      </c>
      <c r="I36" s="87"/>
      <c r="J36" s="87"/>
      <c r="K36" s="293"/>
    </row>
    <row r="37" spans="1:11" s="66" customFormat="1" ht="28.5" customHeight="1" hidden="1">
      <c r="A37" s="89"/>
      <c r="B37" s="55"/>
      <c r="C37" s="55">
        <v>960</v>
      </c>
      <c r="D37" s="56"/>
      <c r="E37" s="64" t="s">
        <v>233</v>
      </c>
      <c r="F37" s="58"/>
      <c r="G37" s="58"/>
      <c r="H37" s="292" t="e">
        <f t="shared" si="0"/>
        <v>#DIV/0!</v>
      </c>
      <c r="I37" s="58"/>
      <c r="J37" s="58"/>
      <c r="K37" s="292"/>
    </row>
    <row r="38" spans="1:11" s="70" customFormat="1" ht="69.75" customHeight="1">
      <c r="A38" s="75">
        <v>756</v>
      </c>
      <c r="B38" s="68"/>
      <c r="C38" s="68"/>
      <c r="D38" s="69"/>
      <c r="E38" s="330" t="s">
        <v>302</v>
      </c>
      <c r="F38" s="79">
        <f>SUM(F41,F48,F60,F69,F39,)</f>
        <v>2836063</v>
      </c>
      <c r="G38" s="59">
        <f>SUM(G41,G48,G60,G69)</f>
        <v>1322757.65</v>
      </c>
      <c r="H38" s="271">
        <f t="shared" si="0"/>
        <v>46.64</v>
      </c>
      <c r="I38" s="79"/>
      <c r="J38" s="59"/>
      <c r="K38" s="271"/>
    </row>
    <row r="39" spans="1:11" s="66" customFormat="1" ht="24" customHeight="1" hidden="1">
      <c r="A39" s="60"/>
      <c r="B39" s="81">
        <v>75601</v>
      </c>
      <c r="C39" s="55"/>
      <c r="D39" s="56"/>
      <c r="E39" s="307" t="s">
        <v>204</v>
      </c>
      <c r="F39" s="63">
        <f>SUM(F40)</f>
        <v>0</v>
      </c>
      <c r="G39" s="87">
        <f>SUM(G40)</f>
        <v>0</v>
      </c>
      <c r="H39" s="274">
        <v>0</v>
      </c>
      <c r="I39" s="63"/>
      <c r="J39" s="87"/>
      <c r="K39" s="274"/>
    </row>
    <row r="40" spans="1:11" s="66" customFormat="1" ht="31.5" customHeight="1" hidden="1">
      <c r="A40" s="60"/>
      <c r="B40" s="55"/>
      <c r="C40" s="55">
        <v>350</v>
      </c>
      <c r="D40" s="56"/>
      <c r="E40" s="64" t="s">
        <v>218</v>
      </c>
      <c r="F40" s="65">
        <v>0</v>
      </c>
      <c r="G40" s="58">
        <v>0</v>
      </c>
      <c r="H40" s="273">
        <v>0</v>
      </c>
      <c r="I40" s="65"/>
      <c r="J40" s="58"/>
      <c r="K40" s="273"/>
    </row>
    <row r="41" spans="1:11" s="70" customFormat="1" ht="74.25" customHeight="1">
      <c r="A41" s="67"/>
      <c r="B41" s="84">
        <v>75615</v>
      </c>
      <c r="C41" s="68"/>
      <c r="D41" s="69"/>
      <c r="E41" s="57" t="s">
        <v>219</v>
      </c>
      <c r="F41" s="59">
        <f>SUM(F42:F47)</f>
        <v>734650</v>
      </c>
      <c r="G41" s="59">
        <f>SUM(G42:G47)</f>
        <v>357421</v>
      </c>
      <c r="H41" s="292">
        <f t="shared" si="0"/>
        <v>48.65</v>
      </c>
      <c r="I41" s="59"/>
      <c r="J41" s="59"/>
      <c r="K41" s="292"/>
    </row>
    <row r="42" spans="1:11" s="66" customFormat="1" ht="9" customHeight="1">
      <c r="A42" s="60"/>
      <c r="B42" s="55"/>
      <c r="C42" s="55">
        <v>310</v>
      </c>
      <c r="D42" s="56"/>
      <c r="E42" s="64" t="s">
        <v>201</v>
      </c>
      <c r="F42" s="65">
        <v>700000</v>
      </c>
      <c r="G42" s="58">
        <v>343506.25</v>
      </c>
      <c r="H42" s="273">
        <f t="shared" si="0"/>
        <v>49.07</v>
      </c>
      <c r="I42" s="65"/>
      <c r="J42" s="58"/>
      <c r="K42" s="273"/>
    </row>
    <row r="43" spans="1:11" s="66" customFormat="1" ht="9.75" customHeight="1">
      <c r="A43" s="60"/>
      <c r="B43" s="55"/>
      <c r="C43" s="55">
        <v>320</v>
      </c>
      <c r="D43" s="56"/>
      <c r="E43" s="64" t="s">
        <v>220</v>
      </c>
      <c r="F43" s="65">
        <v>4000</v>
      </c>
      <c r="G43" s="58">
        <v>703</v>
      </c>
      <c r="H43" s="273">
        <f t="shared" si="0"/>
        <v>17.58</v>
      </c>
      <c r="I43" s="65"/>
      <c r="J43" s="58"/>
      <c r="K43" s="273"/>
    </row>
    <row r="44" spans="1:11" s="66" customFormat="1" ht="11.25" customHeight="1">
      <c r="A44" s="60"/>
      <c r="B44" s="55"/>
      <c r="C44" s="55">
        <v>330</v>
      </c>
      <c r="D44" s="56"/>
      <c r="E44" s="64" t="s">
        <v>221</v>
      </c>
      <c r="F44" s="65">
        <v>30600</v>
      </c>
      <c r="G44" s="58">
        <v>13211.75</v>
      </c>
      <c r="H44" s="273">
        <f t="shared" si="0"/>
        <v>43.18</v>
      </c>
      <c r="I44" s="65"/>
      <c r="J44" s="58"/>
      <c r="K44" s="273"/>
    </row>
    <row r="45" spans="1:11" s="66" customFormat="1" ht="13.5" customHeight="1" hidden="1">
      <c r="A45" s="60"/>
      <c r="B45" s="55"/>
      <c r="C45" s="55">
        <v>500</v>
      </c>
      <c r="D45" s="56"/>
      <c r="E45" s="64" t="s">
        <v>203</v>
      </c>
      <c r="F45" s="65">
        <v>0</v>
      </c>
      <c r="G45" s="58">
        <v>0</v>
      </c>
      <c r="H45" s="273">
        <v>0</v>
      </c>
      <c r="I45" s="65"/>
      <c r="J45" s="58"/>
      <c r="K45" s="273"/>
    </row>
    <row r="46" spans="1:11" s="66" customFormat="1" ht="13.5" customHeight="1" hidden="1">
      <c r="A46" s="60"/>
      <c r="B46" s="55"/>
      <c r="C46" s="55">
        <v>690</v>
      </c>
      <c r="D46" s="56"/>
      <c r="E46" s="64" t="s">
        <v>235</v>
      </c>
      <c r="F46" s="65">
        <v>0</v>
      </c>
      <c r="G46" s="58">
        <v>0</v>
      </c>
      <c r="H46" s="273">
        <v>0</v>
      </c>
      <c r="I46" s="65"/>
      <c r="J46" s="58"/>
      <c r="K46" s="273"/>
    </row>
    <row r="47" spans="1:11" s="66" customFormat="1" ht="30" customHeight="1">
      <c r="A47" s="60"/>
      <c r="B47" s="55"/>
      <c r="C47" s="55">
        <v>910</v>
      </c>
      <c r="D47" s="56"/>
      <c r="E47" s="64" t="s">
        <v>172</v>
      </c>
      <c r="F47" s="65">
        <v>50</v>
      </c>
      <c r="G47" s="58">
        <v>0</v>
      </c>
      <c r="H47" s="273">
        <f aca="true" t="shared" si="1" ref="H47:H92">ROUND((G47/F47)*100,2)</f>
        <v>0</v>
      </c>
      <c r="I47" s="65"/>
      <c r="J47" s="58"/>
      <c r="K47" s="273"/>
    </row>
    <row r="48" spans="1:11" s="70" customFormat="1" ht="74.25" customHeight="1">
      <c r="A48" s="67"/>
      <c r="B48" s="84">
        <v>75616</v>
      </c>
      <c r="C48" s="68"/>
      <c r="D48" s="69"/>
      <c r="E48" s="57" t="s">
        <v>222</v>
      </c>
      <c r="F48" s="59">
        <f>SUM(F49:F59)</f>
        <v>327000</v>
      </c>
      <c r="G48" s="59">
        <f>SUM(G49:G59)</f>
        <v>231854.44999999998</v>
      </c>
      <c r="H48" s="292">
        <f t="shared" si="1"/>
        <v>70.9</v>
      </c>
      <c r="I48" s="59"/>
      <c r="J48" s="59"/>
      <c r="K48" s="292"/>
    </row>
    <row r="49" spans="1:11" s="66" customFormat="1" ht="9.75">
      <c r="A49" s="60"/>
      <c r="B49" s="81"/>
      <c r="C49" s="55">
        <v>310</v>
      </c>
      <c r="D49" s="56"/>
      <c r="E49" s="64" t="s">
        <v>201</v>
      </c>
      <c r="F49" s="65">
        <v>163000</v>
      </c>
      <c r="G49" s="58">
        <v>122038.38</v>
      </c>
      <c r="H49" s="273">
        <f t="shared" si="1"/>
        <v>74.87</v>
      </c>
      <c r="I49" s="65"/>
      <c r="J49" s="58"/>
      <c r="K49" s="273"/>
    </row>
    <row r="50" spans="1:11" s="66" customFormat="1" ht="9.75">
      <c r="A50" s="60"/>
      <c r="B50" s="81"/>
      <c r="C50" s="55">
        <v>320</v>
      </c>
      <c r="D50" s="56"/>
      <c r="E50" s="64" t="s">
        <v>220</v>
      </c>
      <c r="F50" s="65">
        <v>76000</v>
      </c>
      <c r="G50" s="58">
        <v>52489.87</v>
      </c>
      <c r="H50" s="273">
        <f t="shared" si="1"/>
        <v>69.07</v>
      </c>
      <c r="I50" s="65"/>
      <c r="J50" s="58"/>
      <c r="K50" s="273"/>
    </row>
    <row r="51" spans="1:11" s="66" customFormat="1" ht="9.75">
      <c r="A51" s="60"/>
      <c r="B51" s="81"/>
      <c r="C51" s="55">
        <v>330</v>
      </c>
      <c r="D51" s="56"/>
      <c r="E51" s="64" t="s">
        <v>223</v>
      </c>
      <c r="F51" s="65">
        <v>4800</v>
      </c>
      <c r="G51" s="58">
        <v>3786.5</v>
      </c>
      <c r="H51" s="273">
        <f t="shared" si="1"/>
        <v>78.89</v>
      </c>
      <c r="I51" s="65"/>
      <c r="J51" s="58"/>
      <c r="K51" s="273"/>
    </row>
    <row r="52" spans="1:11" s="66" customFormat="1" ht="19.5">
      <c r="A52" s="60"/>
      <c r="B52" s="81"/>
      <c r="C52" s="55">
        <v>340</v>
      </c>
      <c r="D52" s="56"/>
      <c r="E52" s="64" t="s">
        <v>224</v>
      </c>
      <c r="F52" s="65">
        <v>27000</v>
      </c>
      <c r="G52" s="58">
        <v>18667.5</v>
      </c>
      <c r="H52" s="273">
        <f t="shared" si="1"/>
        <v>69.14</v>
      </c>
      <c r="I52" s="65"/>
      <c r="J52" s="58"/>
      <c r="K52" s="273"/>
    </row>
    <row r="53" spans="1:11" s="66" customFormat="1" ht="19.5">
      <c r="A53" s="60"/>
      <c r="B53" s="81"/>
      <c r="C53" s="55">
        <v>360</v>
      </c>
      <c r="D53" s="56"/>
      <c r="E53" s="64" t="s">
        <v>225</v>
      </c>
      <c r="F53" s="65">
        <v>5000</v>
      </c>
      <c r="G53" s="58">
        <v>3564</v>
      </c>
      <c r="H53" s="273">
        <f t="shared" si="1"/>
        <v>71.28</v>
      </c>
      <c r="I53" s="65"/>
      <c r="J53" s="58"/>
      <c r="K53" s="273"/>
    </row>
    <row r="54" spans="1:11" s="66" customFormat="1" ht="9.75">
      <c r="A54" s="60"/>
      <c r="B54" s="81"/>
      <c r="C54" s="55">
        <v>370</v>
      </c>
      <c r="D54" s="56"/>
      <c r="E54" s="64" t="s">
        <v>19</v>
      </c>
      <c r="F54" s="65">
        <v>100</v>
      </c>
      <c r="G54" s="58">
        <v>0</v>
      </c>
      <c r="H54" s="273">
        <f t="shared" si="1"/>
        <v>0</v>
      </c>
      <c r="I54" s="65"/>
      <c r="J54" s="58"/>
      <c r="K54" s="273"/>
    </row>
    <row r="55" spans="1:11" s="66" customFormat="1" ht="9.75">
      <c r="A55" s="60"/>
      <c r="B55" s="81"/>
      <c r="C55" s="55">
        <v>430</v>
      </c>
      <c r="D55" s="56"/>
      <c r="E55" s="64" t="s">
        <v>226</v>
      </c>
      <c r="F55" s="65">
        <v>100</v>
      </c>
      <c r="G55" s="58">
        <v>0</v>
      </c>
      <c r="H55" s="273">
        <f t="shared" si="1"/>
        <v>0</v>
      </c>
      <c r="I55" s="65"/>
      <c r="J55" s="58"/>
      <c r="K55" s="273"/>
    </row>
    <row r="56" spans="1:11" s="66" customFormat="1" ht="20.25" customHeight="1">
      <c r="A56" s="60"/>
      <c r="B56" s="81"/>
      <c r="C56" s="55">
        <v>500</v>
      </c>
      <c r="D56" s="56"/>
      <c r="E56" s="64" t="s">
        <v>203</v>
      </c>
      <c r="F56" s="65">
        <v>50000</v>
      </c>
      <c r="G56" s="58">
        <v>29961</v>
      </c>
      <c r="H56" s="273">
        <f t="shared" si="1"/>
        <v>59.92</v>
      </c>
      <c r="I56" s="65"/>
      <c r="J56" s="58"/>
      <c r="K56" s="273"/>
    </row>
    <row r="57" spans="1:11" s="66" customFormat="1" ht="9.75" hidden="1">
      <c r="A57" s="60"/>
      <c r="B57" s="81"/>
      <c r="C57" s="55">
        <v>690</v>
      </c>
      <c r="D57" s="56"/>
      <c r="E57" s="64" t="s">
        <v>235</v>
      </c>
      <c r="F57" s="65"/>
      <c r="G57" s="58"/>
      <c r="H57" s="273" t="e">
        <f t="shared" si="1"/>
        <v>#DIV/0!</v>
      </c>
      <c r="I57" s="65"/>
      <c r="J57" s="58"/>
      <c r="K57" s="273"/>
    </row>
    <row r="58" spans="1:11" s="66" customFormat="1" ht="20.25" customHeight="1">
      <c r="A58" s="60"/>
      <c r="B58" s="81"/>
      <c r="C58" s="55">
        <v>690</v>
      </c>
      <c r="D58" s="56"/>
      <c r="E58" s="64"/>
      <c r="F58" s="65">
        <v>0</v>
      </c>
      <c r="G58" s="58">
        <v>422.4</v>
      </c>
      <c r="H58" s="273">
        <v>0</v>
      </c>
      <c r="I58" s="65"/>
      <c r="J58" s="58"/>
      <c r="K58" s="273"/>
    </row>
    <row r="59" spans="1:11" s="66" customFormat="1" ht="30" customHeight="1">
      <c r="A59" s="60"/>
      <c r="B59" s="81"/>
      <c r="C59" s="55">
        <v>910</v>
      </c>
      <c r="D59" s="56"/>
      <c r="E59" s="64" t="s">
        <v>172</v>
      </c>
      <c r="F59" s="65">
        <v>1000</v>
      </c>
      <c r="G59" s="58">
        <v>924.8</v>
      </c>
      <c r="H59" s="273">
        <f t="shared" si="1"/>
        <v>92.48</v>
      </c>
      <c r="I59" s="65"/>
      <c r="J59" s="58"/>
      <c r="K59" s="273"/>
    </row>
    <row r="60" spans="1:11" s="86" customFormat="1" ht="48" customHeight="1">
      <c r="A60" s="67"/>
      <c r="B60" s="84">
        <v>75618</v>
      </c>
      <c r="C60" s="84"/>
      <c r="D60" s="85"/>
      <c r="E60" s="57" t="s">
        <v>227</v>
      </c>
      <c r="F60" s="59">
        <f>SUM(F61:F68)</f>
        <v>36000</v>
      </c>
      <c r="G60" s="59">
        <f>SUM(G61:G68)</f>
        <v>31565.859999999997</v>
      </c>
      <c r="H60" s="292">
        <f t="shared" si="1"/>
        <v>87.68</v>
      </c>
      <c r="I60" s="59"/>
      <c r="J60" s="59"/>
      <c r="K60" s="292"/>
    </row>
    <row r="61" spans="1:11" s="66" customFormat="1" ht="19.5">
      <c r="A61" s="60"/>
      <c r="B61" s="55"/>
      <c r="C61" s="55">
        <v>410</v>
      </c>
      <c r="D61" s="56"/>
      <c r="E61" s="64" t="s">
        <v>228</v>
      </c>
      <c r="F61" s="65">
        <v>8000</v>
      </c>
      <c r="G61" s="82">
        <v>5657</v>
      </c>
      <c r="H61" s="273">
        <f t="shared" si="1"/>
        <v>70.71</v>
      </c>
      <c r="I61" s="65"/>
      <c r="J61" s="82"/>
      <c r="K61" s="273"/>
    </row>
    <row r="62" spans="1:11" s="66" customFormat="1" ht="11.25" customHeight="1" hidden="1">
      <c r="A62" s="60"/>
      <c r="B62" s="55"/>
      <c r="C62" s="55">
        <v>430</v>
      </c>
      <c r="D62" s="56"/>
      <c r="E62" s="64" t="s">
        <v>226</v>
      </c>
      <c r="F62" s="65">
        <v>0</v>
      </c>
      <c r="G62" s="82"/>
      <c r="H62" s="273">
        <v>0</v>
      </c>
      <c r="I62" s="65"/>
      <c r="J62" s="82"/>
      <c r="K62" s="273"/>
    </row>
    <row r="63" spans="1:11" s="66" customFormat="1" ht="9.75" hidden="1">
      <c r="A63" s="60"/>
      <c r="B63" s="55"/>
      <c r="C63" s="55">
        <v>460</v>
      </c>
      <c r="D63" s="56"/>
      <c r="E63" s="64"/>
      <c r="F63" s="65"/>
      <c r="G63" s="82"/>
      <c r="H63" s="273" t="e">
        <f>ROUND((G63/F63)*100,2)</f>
        <v>#DIV/0!</v>
      </c>
      <c r="I63" s="65"/>
      <c r="J63" s="82"/>
      <c r="K63" s="273"/>
    </row>
    <row r="64" spans="1:11" s="66" customFormat="1" ht="9.75">
      <c r="A64" s="60"/>
      <c r="B64" s="55"/>
      <c r="C64" s="55">
        <v>460</v>
      </c>
      <c r="D64" s="56"/>
      <c r="E64" s="64"/>
      <c r="F64" s="65">
        <v>0</v>
      </c>
      <c r="G64" s="82">
        <v>2072.6</v>
      </c>
      <c r="H64" s="273">
        <v>0</v>
      </c>
      <c r="I64" s="65"/>
      <c r="J64" s="82"/>
      <c r="K64" s="273"/>
    </row>
    <row r="65" spans="1:11" s="66" customFormat="1" ht="29.25">
      <c r="A65" s="60"/>
      <c r="B65" s="55"/>
      <c r="C65" s="55">
        <v>480</v>
      </c>
      <c r="D65" s="56"/>
      <c r="E65" s="64" t="s">
        <v>20</v>
      </c>
      <c r="F65" s="65">
        <v>28000</v>
      </c>
      <c r="G65" s="82">
        <v>23659.92</v>
      </c>
      <c r="H65" s="273">
        <f t="shared" si="1"/>
        <v>84.5</v>
      </c>
      <c r="I65" s="65"/>
      <c r="J65" s="82"/>
      <c r="K65" s="273"/>
    </row>
    <row r="66" spans="1:11" s="66" customFormat="1" ht="49.5" customHeight="1" hidden="1">
      <c r="A66" s="60"/>
      <c r="B66" s="55"/>
      <c r="C66" s="55">
        <v>490</v>
      </c>
      <c r="D66" s="56"/>
      <c r="E66" s="64" t="s">
        <v>229</v>
      </c>
      <c r="F66" s="65">
        <v>0</v>
      </c>
      <c r="G66" s="82"/>
      <c r="H66" s="273" t="e">
        <f t="shared" si="1"/>
        <v>#DIV/0!</v>
      </c>
      <c r="I66" s="65"/>
      <c r="J66" s="82"/>
      <c r="K66" s="273"/>
    </row>
    <row r="67" spans="1:11" s="66" customFormat="1" ht="9.75">
      <c r="A67" s="60"/>
      <c r="B67" s="55"/>
      <c r="C67" s="55">
        <v>490</v>
      </c>
      <c r="D67" s="56"/>
      <c r="E67" s="64"/>
      <c r="F67" s="65">
        <v>0</v>
      </c>
      <c r="G67" s="82">
        <v>165.82</v>
      </c>
      <c r="H67" s="273">
        <v>0</v>
      </c>
      <c r="I67" s="65"/>
      <c r="J67" s="82"/>
      <c r="K67" s="273"/>
    </row>
    <row r="68" spans="1:11" s="66" customFormat="1" ht="9.75">
      <c r="A68" s="60"/>
      <c r="B68" s="55"/>
      <c r="C68" s="55">
        <v>920</v>
      </c>
      <c r="D68" s="56"/>
      <c r="E68" s="64"/>
      <c r="F68" s="65">
        <v>0</v>
      </c>
      <c r="G68" s="82">
        <v>10.52</v>
      </c>
      <c r="H68" s="273">
        <v>0</v>
      </c>
      <c r="I68" s="65"/>
      <c r="J68" s="82"/>
      <c r="K68" s="273"/>
    </row>
    <row r="69" spans="1:11" s="86" customFormat="1" ht="27.75" customHeight="1">
      <c r="A69" s="67"/>
      <c r="B69" s="84">
        <v>75621</v>
      </c>
      <c r="C69" s="84"/>
      <c r="D69" s="85"/>
      <c r="E69" s="57" t="s">
        <v>151</v>
      </c>
      <c r="F69" s="83">
        <f>SUM(F70:F71)</f>
        <v>1738413</v>
      </c>
      <c r="G69" s="83">
        <f>SUM(G70:G71)</f>
        <v>701916.34</v>
      </c>
      <c r="H69" s="292">
        <f t="shared" si="1"/>
        <v>40.38</v>
      </c>
      <c r="I69" s="83"/>
      <c r="J69" s="83"/>
      <c r="K69" s="292"/>
    </row>
    <row r="70" spans="1:11" s="66" customFormat="1" ht="20.25" customHeight="1">
      <c r="A70" s="60"/>
      <c r="B70" s="55"/>
      <c r="C70" s="55">
        <v>10</v>
      </c>
      <c r="D70" s="56"/>
      <c r="E70" s="64" t="s">
        <v>230</v>
      </c>
      <c r="F70" s="65">
        <v>1737213</v>
      </c>
      <c r="G70" s="82">
        <v>701668</v>
      </c>
      <c r="H70" s="282">
        <f t="shared" si="1"/>
        <v>40.39</v>
      </c>
      <c r="I70" s="65"/>
      <c r="J70" s="82"/>
      <c r="K70" s="273"/>
    </row>
    <row r="71" spans="1:11" s="66" customFormat="1" ht="19.5">
      <c r="A71" s="60"/>
      <c r="B71" s="55"/>
      <c r="C71" s="55">
        <v>20</v>
      </c>
      <c r="D71" s="56"/>
      <c r="E71" s="64" t="s">
        <v>231</v>
      </c>
      <c r="F71" s="65">
        <v>1200</v>
      </c>
      <c r="G71" s="82">
        <v>248.34</v>
      </c>
      <c r="H71" s="282">
        <f t="shared" si="1"/>
        <v>20.7</v>
      </c>
      <c r="I71" s="65"/>
      <c r="J71" s="82"/>
      <c r="K71" s="273"/>
    </row>
    <row r="72" spans="1:11" s="86" customFormat="1" ht="13.5" customHeight="1">
      <c r="A72" s="67">
        <v>758</v>
      </c>
      <c r="B72" s="84"/>
      <c r="C72" s="84"/>
      <c r="D72" s="85"/>
      <c r="E72" s="57" t="s">
        <v>152</v>
      </c>
      <c r="F72" s="59">
        <f>SUM(F74)</f>
        <v>20000</v>
      </c>
      <c r="G72" s="59">
        <f>SUM(G74)</f>
        <v>16344.11</v>
      </c>
      <c r="H72" s="292">
        <f t="shared" si="1"/>
        <v>81.72</v>
      </c>
      <c r="I72" s="59"/>
      <c r="J72" s="83"/>
      <c r="K72" s="292"/>
    </row>
    <row r="73" spans="1:11" s="66" customFormat="1" ht="9.75" hidden="1">
      <c r="A73" s="89"/>
      <c r="B73" s="55">
        <v>75807</v>
      </c>
      <c r="C73" s="55"/>
      <c r="D73" s="56"/>
      <c r="E73" s="64"/>
      <c r="F73" s="58"/>
      <c r="G73" s="58" t="e">
        <f>SUM(#REF!)</f>
        <v>#REF!</v>
      </c>
      <c r="H73" s="291" t="e">
        <f>ROUND((G73/F73)*100,2)</f>
        <v>#REF!</v>
      </c>
      <c r="I73" s="58"/>
      <c r="J73" s="82"/>
      <c r="K73" s="291"/>
    </row>
    <row r="74" spans="1:11" s="70" customFormat="1" ht="12" customHeight="1">
      <c r="A74" s="67"/>
      <c r="B74" s="68">
        <v>75814</v>
      </c>
      <c r="C74" s="68"/>
      <c r="D74" s="69"/>
      <c r="E74" s="283" t="s">
        <v>396</v>
      </c>
      <c r="F74" s="281">
        <f>SUM(F75)</f>
        <v>20000</v>
      </c>
      <c r="G74" s="281">
        <f>SUM(G75)</f>
        <v>16344.11</v>
      </c>
      <c r="H74" s="282">
        <f t="shared" si="1"/>
        <v>81.72</v>
      </c>
      <c r="I74" s="281"/>
      <c r="J74" s="356"/>
      <c r="K74" s="282"/>
    </row>
    <row r="75" spans="1:11" s="66" customFormat="1" ht="9.75">
      <c r="A75" s="60"/>
      <c r="B75" s="55"/>
      <c r="C75" s="55">
        <v>920</v>
      </c>
      <c r="D75" s="56"/>
      <c r="E75" s="64" t="s">
        <v>232</v>
      </c>
      <c r="F75" s="65">
        <v>20000</v>
      </c>
      <c r="G75" s="82">
        <v>16344.11</v>
      </c>
      <c r="H75" s="282">
        <f t="shared" si="1"/>
        <v>81.72</v>
      </c>
      <c r="I75" s="65"/>
      <c r="J75" s="82"/>
      <c r="K75" s="273"/>
    </row>
    <row r="76" spans="1:11" s="86" customFormat="1" ht="10.5" customHeight="1">
      <c r="A76" s="67">
        <v>801</v>
      </c>
      <c r="B76" s="84"/>
      <c r="C76" s="84"/>
      <c r="D76" s="85"/>
      <c r="E76" s="57" t="s">
        <v>153</v>
      </c>
      <c r="F76" s="83">
        <f>SUM(F77,F82,F88,F95)</f>
        <v>118425</v>
      </c>
      <c r="G76" s="83">
        <f>SUM(G77,G82,G95)</f>
        <v>85338.4</v>
      </c>
      <c r="H76" s="271">
        <f t="shared" si="1"/>
        <v>72.06</v>
      </c>
      <c r="I76" s="59"/>
      <c r="J76" s="59"/>
      <c r="K76" s="271"/>
    </row>
    <row r="77" spans="1:11" s="86" customFormat="1" ht="9">
      <c r="A77" s="67"/>
      <c r="B77" s="84">
        <v>80101</v>
      </c>
      <c r="C77" s="84"/>
      <c r="D77" s="85"/>
      <c r="E77" s="57" t="s">
        <v>154</v>
      </c>
      <c r="F77" s="59">
        <f>SUM(F78:F81)</f>
        <v>17755</v>
      </c>
      <c r="G77" s="59">
        <f>SUM(G78:G81)</f>
        <v>23393.5</v>
      </c>
      <c r="H77" s="292">
        <f t="shared" si="1"/>
        <v>131.76</v>
      </c>
      <c r="I77" s="59"/>
      <c r="J77" s="59"/>
      <c r="K77" s="292"/>
    </row>
    <row r="78" spans="1:11" s="66" customFormat="1" ht="98.25" customHeight="1">
      <c r="A78" s="60"/>
      <c r="B78" s="55"/>
      <c r="C78" s="55">
        <v>750</v>
      </c>
      <c r="D78" s="56"/>
      <c r="E78" s="64" t="s">
        <v>171</v>
      </c>
      <c r="F78" s="65">
        <v>13755</v>
      </c>
      <c r="G78" s="82">
        <v>6877.2</v>
      </c>
      <c r="H78" s="273">
        <f t="shared" si="1"/>
        <v>50</v>
      </c>
      <c r="I78" s="65"/>
      <c r="J78" s="82"/>
      <c r="K78" s="273"/>
    </row>
    <row r="79" spans="1:11" s="66" customFormat="1" ht="9.75">
      <c r="A79" s="60"/>
      <c r="B79" s="55"/>
      <c r="C79" s="55">
        <v>920</v>
      </c>
      <c r="D79" s="56"/>
      <c r="E79" s="64" t="s">
        <v>232</v>
      </c>
      <c r="F79" s="65">
        <v>0</v>
      </c>
      <c r="G79" s="82">
        <v>597.45</v>
      </c>
      <c r="H79" s="273">
        <v>0</v>
      </c>
      <c r="I79" s="65"/>
      <c r="J79" s="82"/>
      <c r="K79" s="273"/>
    </row>
    <row r="80" spans="1:11" s="66" customFormat="1" ht="21" customHeight="1">
      <c r="A80" s="60"/>
      <c r="B80" s="55"/>
      <c r="C80" s="55">
        <v>960</v>
      </c>
      <c r="D80" s="56"/>
      <c r="E80" s="64" t="s">
        <v>207</v>
      </c>
      <c r="F80" s="65">
        <v>4000</v>
      </c>
      <c r="G80" s="82">
        <v>5000</v>
      </c>
      <c r="H80" s="273">
        <f>ROUND((G80/F80)*100,2)</f>
        <v>125</v>
      </c>
      <c r="I80" s="65"/>
      <c r="J80" s="82"/>
      <c r="K80" s="273"/>
    </row>
    <row r="81" spans="1:11" s="66" customFormat="1" ht="22.5" customHeight="1">
      <c r="A81" s="60"/>
      <c r="B81" s="55"/>
      <c r="C81" s="55">
        <v>970</v>
      </c>
      <c r="D81" s="56"/>
      <c r="E81" s="64" t="s">
        <v>207</v>
      </c>
      <c r="F81" s="65">
        <v>0</v>
      </c>
      <c r="G81" s="82">
        <v>10918.85</v>
      </c>
      <c r="H81" s="273">
        <v>0</v>
      </c>
      <c r="I81" s="65"/>
      <c r="J81" s="82"/>
      <c r="K81" s="273"/>
    </row>
    <row r="82" spans="1:11" s="86" customFormat="1" ht="9.75" customHeight="1">
      <c r="A82" s="67"/>
      <c r="B82" s="84">
        <v>80104</v>
      </c>
      <c r="C82" s="84"/>
      <c r="D82" s="85"/>
      <c r="E82" s="57" t="s">
        <v>234</v>
      </c>
      <c r="F82" s="59">
        <f>SUM(F83:F87)</f>
        <v>71280</v>
      </c>
      <c r="G82" s="59">
        <f>SUM(G83:G87)</f>
        <v>43122</v>
      </c>
      <c r="H82" s="292">
        <f t="shared" si="1"/>
        <v>60.5</v>
      </c>
      <c r="I82" s="59"/>
      <c r="J82" s="59"/>
      <c r="K82" s="292"/>
    </row>
    <row r="83" spans="1:11" s="66" customFormat="1" ht="9.75">
      <c r="A83" s="60"/>
      <c r="B83" s="55"/>
      <c r="C83" s="55">
        <v>690</v>
      </c>
      <c r="D83" s="56"/>
      <c r="E83" s="64" t="s">
        <v>235</v>
      </c>
      <c r="F83" s="65">
        <v>31000</v>
      </c>
      <c r="G83" s="82">
        <v>25681.5</v>
      </c>
      <c r="H83" s="273">
        <f t="shared" si="1"/>
        <v>82.84</v>
      </c>
      <c r="I83" s="65"/>
      <c r="J83" s="82"/>
      <c r="K83" s="273"/>
    </row>
    <row r="84" spans="1:11" s="66" customFormat="1" ht="9.75">
      <c r="A84" s="60"/>
      <c r="B84" s="55"/>
      <c r="C84" s="55">
        <v>830</v>
      </c>
      <c r="D84" s="56"/>
      <c r="E84" s="64" t="s">
        <v>202</v>
      </c>
      <c r="F84" s="65">
        <v>39900</v>
      </c>
      <c r="G84" s="82">
        <v>16862.2</v>
      </c>
      <c r="H84" s="273">
        <f t="shared" si="1"/>
        <v>42.26</v>
      </c>
      <c r="I84" s="65"/>
      <c r="J84" s="82"/>
      <c r="K84" s="273"/>
    </row>
    <row r="85" spans="1:11" s="66" customFormat="1" ht="9.75">
      <c r="A85" s="60"/>
      <c r="B85" s="55"/>
      <c r="C85" s="55">
        <v>920</v>
      </c>
      <c r="D85" s="56"/>
      <c r="E85" s="64" t="s">
        <v>232</v>
      </c>
      <c r="F85" s="65">
        <v>0</v>
      </c>
      <c r="G85" s="82">
        <v>87.3</v>
      </c>
      <c r="H85" s="273">
        <v>0</v>
      </c>
      <c r="I85" s="65"/>
      <c r="J85" s="82"/>
      <c r="K85" s="273"/>
    </row>
    <row r="86" spans="1:11" s="66" customFormat="1" ht="30.75" customHeight="1">
      <c r="A86" s="60"/>
      <c r="B86" s="55"/>
      <c r="C86" s="55">
        <v>960</v>
      </c>
      <c r="D86" s="56"/>
      <c r="E86" s="64" t="s">
        <v>233</v>
      </c>
      <c r="F86" s="65">
        <v>380</v>
      </c>
      <c r="G86" s="82">
        <v>460</v>
      </c>
      <c r="H86" s="273">
        <f t="shared" si="1"/>
        <v>121.05</v>
      </c>
      <c r="I86" s="65"/>
      <c r="J86" s="82"/>
      <c r="K86" s="273"/>
    </row>
    <row r="87" spans="1:11" s="66" customFormat="1" ht="19.5">
      <c r="A87" s="60"/>
      <c r="B87" s="55"/>
      <c r="C87" s="55">
        <v>970</v>
      </c>
      <c r="D87" s="56"/>
      <c r="E87" s="64" t="s">
        <v>207</v>
      </c>
      <c r="F87" s="65">
        <v>0</v>
      </c>
      <c r="G87" s="82">
        <v>31</v>
      </c>
      <c r="H87" s="273">
        <v>0</v>
      </c>
      <c r="I87" s="65"/>
      <c r="J87" s="82"/>
      <c r="K87" s="273"/>
    </row>
    <row r="88" spans="1:11" s="70" customFormat="1" ht="12" customHeight="1" hidden="1">
      <c r="A88" s="67"/>
      <c r="B88" s="84">
        <v>80110</v>
      </c>
      <c r="C88" s="68"/>
      <c r="D88" s="69"/>
      <c r="E88" s="57" t="s">
        <v>236</v>
      </c>
      <c r="F88" s="59">
        <f>SUM(F89:F92)</f>
        <v>0</v>
      </c>
      <c r="G88" s="59">
        <f>SUM(G89:G92)</f>
        <v>0</v>
      </c>
      <c r="H88" s="282" t="e">
        <f t="shared" si="1"/>
        <v>#DIV/0!</v>
      </c>
      <c r="I88" s="59"/>
      <c r="J88" s="59"/>
      <c r="K88" s="282"/>
    </row>
    <row r="89" spans="1:11" s="66" customFormat="1" ht="87" customHeight="1" hidden="1">
      <c r="A89" s="60"/>
      <c r="B89" s="81"/>
      <c r="C89" s="55">
        <v>750</v>
      </c>
      <c r="D89" s="56"/>
      <c r="E89" s="64" t="s">
        <v>171</v>
      </c>
      <c r="F89" s="58"/>
      <c r="G89" s="58"/>
      <c r="H89" s="273" t="e">
        <f t="shared" si="1"/>
        <v>#DIV/0!</v>
      </c>
      <c r="I89" s="58"/>
      <c r="J89" s="58"/>
      <c r="K89" s="273"/>
    </row>
    <row r="90" spans="1:11" s="66" customFormat="1" ht="11.25" customHeight="1" hidden="1">
      <c r="A90" s="60"/>
      <c r="B90" s="81"/>
      <c r="C90" s="55">
        <v>920</v>
      </c>
      <c r="D90" s="56"/>
      <c r="E90" s="64" t="s">
        <v>232</v>
      </c>
      <c r="F90" s="65"/>
      <c r="G90" s="82"/>
      <c r="H90" s="273" t="e">
        <f t="shared" si="1"/>
        <v>#DIV/0!</v>
      </c>
      <c r="I90" s="65"/>
      <c r="J90" s="82"/>
      <c r="K90" s="273"/>
    </row>
    <row r="91" spans="1:11" s="66" customFormat="1" ht="18.75" customHeight="1" hidden="1">
      <c r="A91" s="60"/>
      <c r="B91" s="81"/>
      <c r="C91" s="55">
        <v>960</v>
      </c>
      <c r="D91" s="56"/>
      <c r="E91" s="64" t="s">
        <v>233</v>
      </c>
      <c r="F91" s="65">
        <v>0</v>
      </c>
      <c r="G91" s="82">
        <v>0</v>
      </c>
      <c r="H91" s="273">
        <v>0</v>
      </c>
      <c r="I91" s="65"/>
      <c r="J91" s="82"/>
      <c r="K91" s="273"/>
    </row>
    <row r="92" spans="1:11" s="66" customFormat="1" ht="10.5" customHeight="1" hidden="1">
      <c r="A92" s="60"/>
      <c r="B92" s="81"/>
      <c r="C92" s="55">
        <v>970</v>
      </c>
      <c r="D92" s="56"/>
      <c r="E92" s="64" t="s">
        <v>207</v>
      </c>
      <c r="F92" s="65"/>
      <c r="G92" s="82"/>
      <c r="H92" s="273" t="e">
        <f t="shared" si="1"/>
        <v>#DIV/0!</v>
      </c>
      <c r="I92" s="65"/>
      <c r="J92" s="82"/>
      <c r="K92" s="273"/>
    </row>
    <row r="93" spans="1:11" s="66" customFormat="1" ht="27.75" hidden="1">
      <c r="A93" s="60"/>
      <c r="B93" s="81">
        <v>80114</v>
      </c>
      <c r="C93" s="55"/>
      <c r="D93" s="56"/>
      <c r="E93" s="62" t="s">
        <v>237</v>
      </c>
      <c r="F93" s="59">
        <f>SUM(F94:F94)</f>
        <v>0</v>
      </c>
      <c r="G93" s="59">
        <f>SUM(G94:G94)</f>
        <v>0</v>
      </c>
      <c r="H93" s="271" t="e">
        <f aca="true" t="shared" si="2" ref="H93:H102">ROUND((G93/F93)*100,2)</f>
        <v>#DIV/0!</v>
      </c>
      <c r="I93" s="59"/>
      <c r="J93" s="59"/>
      <c r="K93" s="271"/>
    </row>
    <row r="94" spans="1:11" s="66" customFormat="1" ht="12.75" customHeight="1" hidden="1">
      <c r="A94" s="60"/>
      <c r="B94" s="81"/>
      <c r="C94" s="55">
        <v>920</v>
      </c>
      <c r="D94" s="56"/>
      <c r="E94" s="64" t="s">
        <v>232</v>
      </c>
      <c r="F94" s="65">
        <v>0</v>
      </c>
      <c r="G94" s="58">
        <v>0</v>
      </c>
      <c r="H94" s="273" t="e">
        <f t="shared" si="2"/>
        <v>#DIV/0!</v>
      </c>
      <c r="I94" s="65"/>
      <c r="J94" s="58"/>
      <c r="K94" s="273"/>
    </row>
    <row r="95" spans="1:11" s="74" customFormat="1" ht="10.5" customHeight="1">
      <c r="A95" s="60"/>
      <c r="B95" s="71">
        <v>80148</v>
      </c>
      <c r="C95" s="71"/>
      <c r="D95" s="72"/>
      <c r="E95" s="73" t="s">
        <v>70</v>
      </c>
      <c r="F95" s="79">
        <f>SUM(F96)</f>
        <v>29390</v>
      </c>
      <c r="G95" s="79">
        <f>SUM(G96)</f>
        <v>18822.9</v>
      </c>
      <c r="H95" s="271">
        <f t="shared" si="2"/>
        <v>64.05</v>
      </c>
      <c r="I95" s="79"/>
      <c r="J95" s="59"/>
      <c r="K95" s="271"/>
    </row>
    <row r="96" spans="1:11" s="66" customFormat="1" ht="9.75" customHeight="1">
      <c r="A96" s="60"/>
      <c r="B96" s="55"/>
      <c r="C96" s="55">
        <v>830</v>
      </c>
      <c r="D96" s="56"/>
      <c r="E96" s="64" t="s">
        <v>202</v>
      </c>
      <c r="F96" s="65">
        <v>29390</v>
      </c>
      <c r="G96" s="82">
        <v>18822.9</v>
      </c>
      <c r="H96" s="273">
        <f t="shared" si="2"/>
        <v>64.05</v>
      </c>
      <c r="I96" s="65"/>
      <c r="J96" s="82"/>
      <c r="K96" s="273"/>
    </row>
    <row r="97" spans="1:11" s="80" customFormat="1" ht="11.25" customHeight="1">
      <c r="A97" s="75">
        <v>852</v>
      </c>
      <c r="B97" s="76"/>
      <c r="C97" s="76"/>
      <c r="D97" s="77"/>
      <c r="E97" s="78" t="s">
        <v>155</v>
      </c>
      <c r="F97" s="79">
        <f>SUM(F98,F103,F106)</f>
        <v>16000</v>
      </c>
      <c r="G97" s="79">
        <f>SUM(G98,G103,G106)</f>
        <v>19123.510000000002</v>
      </c>
      <c r="H97" s="271">
        <f t="shared" si="2"/>
        <v>119.52</v>
      </c>
      <c r="I97" s="79"/>
      <c r="J97" s="59"/>
      <c r="K97" s="271"/>
    </row>
    <row r="98" spans="1:11" s="91" customFormat="1" ht="64.5" customHeight="1">
      <c r="A98" s="89"/>
      <c r="B98" s="81">
        <v>85212</v>
      </c>
      <c r="C98" s="81"/>
      <c r="D98" s="90"/>
      <c r="E98" s="62" t="s">
        <v>364</v>
      </c>
      <c r="F98" s="87">
        <f>SUM(F99:F102)</f>
        <v>4000</v>
      </c>
      <c r="G98" s="87">
        <f>SUM(G99:G102)</f>
        <v>5613.86</v>
      </c>
      <c r="H98" s="293">
        <f t="shared" si="2"/>
        <v>140.35</v>
      </c>
      <c r="I98" s="87"/>
      <c r="J98" s="87"/>
      <c r="K98" s="293"/>
    </row>
    <row r="99" spans="1:11" s="66" customFormat="1" ht="49.5" customHeight="1">
      <c r="A99" s="50"/>
      <c r="B99" s="55"/>
      <c r="C99" s="55">
        <v>900</v>
      </c>
      <c r="D99" s="56"/>
      <c r="E99" s="64" t="s">
        <v>66</v>
      </c>
      <c r="F99" s="58">
        <v>4000</v>
      </c>
      <c r="G99" s="58">
        <v>1886.56</v>
      </c>
      <c r="H99" s="291">
        <f t="shared" si="2"/>
        <v>47.16</v>
      </c>
      <c r="I99" s="58"/>
      <c r="J99" s="58"/>
      <c r="K99" s="291"/>
    </row>
    <row r="100" spans="1:11" s="80" customFormat="1" ht="12" customHeight="1">
      <c r="A100" s="75"/>
      <c r="B100" s="76"/>
      <c r="C100" s="55">
        <v>920</v>
      </c>
      <c r="D100" s="77"/>
      <c r="E100" s="64" t="s">
        <v>232</v>
      </c>
      <c r="F100" s="58">
        <v>0</v>
      </c>
      <c r="G100" s="58">
        <v>1.28</v>
      </c>
      <c r="H100" s="291">
        <v>0</v>
      </c>
      <c r="I100" s="58"/>
      <c r="J100" s="58"/>
      <c r="K100" s="291"/>
    </row>
    <row r="101" spans="1:11" s="66" customFormat="1" ht="61.5" customHeight="1">
      <c r="A101" s="60"/>
      <c r="B101" s="55"/>
      <c r="C101" s="55">
        <v>2360</v>
      </c>
      <c r="D101" s="56"/>
      <c r="E101" s="64" t="s">
        <v>292</v>
      </c>
      <c r="F101" s="65">
        <v>0</v>
      </c>
      <c r="G101" s="58">
        <v>3726.02</v>
      </c>
      <c r="H101" s="293">
        <v>0</v>
      </c>
      <c r="I101" s="65"/>
      <c r="J101" s="58"/>
      <c r="K101" s="291"/>
    </row>
    <row r="102" spans="1:11" s="66" customFormat="1" ht="51.75" customHeight="1" hidden="1">
      <c r="A102" s="60"/>
      <c r="B102" s="55"/>
      <c r="C102" s="55">
        <v>2910</v>
      </c>
      <c r="D102" s="56"/>
      <c r="E102" s="64" t="s">
        <v>340</v>
      </c>
      <c r="F102" s="65">
        <v>0</v>
      </c>
      <c r="G102" s="58">
        <v>0</v>
      </c>
      <c r="H102" s="291" t="e">
        <f t="shared" si="2"/>
        <v>#DIV/0!</v>
      </c>
      <c r="I102" s="65"/>
      <c r="J102" s="58"/>
      <c r="K102" s="291"/>
    </row>
    <row r="103" spans="1:11" s="91" customFormat="1" ht="18">
      <c r="A103" s="89"/>
      <c r="B103" s="81">
        <v>85219</v>
      </c>
      <c r="C103" s="81"/>
      <c r="D103" s="90"/>
      <c r="E103" s="62" t="s">
        <v>165</v>
      </c>
      <c r="F103" s="87">
        <f>SUM(F104,F105)</f>
        <v>0</v>
      </c>
      <c r="G103" s="87">
        <f>SUM(G104,G105)</f>
        <v>582.43</v>
      </c>
      <c r="H103" s="271">
        <v>0</v>
      </c>
      <c r="I103" s="87"/>
      <c r="J103" s="87"/>
      <c r="K103" s="271"/>
    </row>
    <row r="104" spans="1:11" s="80" customFormat="1" ht="9.75">
      <c r="A104" s="75"/>
      <c r="B104" s="76"/>
      <c r="C104" s="55">
        <v>920</v>
      </c>
      <c r="D104" s="77"/>
      <c r="E104" s="64" t="s">
        <v>232</v>
      </c>
      <c r="F104" s="58">
        <v>0</v>
      </c>
      <c r="G104" s="58">
        <v>549.43</v>
      </c>
      <c r="H104" s="271">
        <v>0</v>
      </c>
      <c r="I104" s="58"/>
      <c r="J104" s="58"/>
      <c r="K104" s="273"/>
    </row>
    <row r="105" spans="1:11" s="80" customFormat="1" ht="19.5">
      <c r="A105" s="75"/>
      <c r="B105" s="76"/>
      <c r="C105" s="55">
        <v>970</v>
      </c>
      <c r="D105" s="77"/>
      <c r="E105" s="64" t="s">
        <v>173</v>
      </c>
      <c r="F105" s="58">
        <v>0</v>
      </c>
      <c r="G105" s="58">
        <v>33</v>
      </c>
      <c r="H105" s="271">
        <v>0</v>
      </c>
      <c r="I105" s="58"/>
      <c r="J105" s="58"/>
      <c r="K105" s="273"/>
    </row>
    <row r="106" spans="1:11" s="74" customFormat="1" ht="27" customHeight="1">
      <c r="A106" s="60"/>
      <c r="B106" s="71">
        <v>85228</v>
      </c>
      <c r="C106" s="71"/>
      <c r="D106" s="72"/>
      <c r="E106" s="73" t="s">
        <v>156</v>
      </c>
      <c r="F106" s="63">
        <f>SUM(F107:F108)</f>
        <v>12000</v>
      </c>
      <c r="G106" s="87">
        <f>SUM(G107:G108)</f>
        <v>12927.220000000001</v>
      </c>
      <c r="H106" s="274">
        <f>ROUND((G106/F106)*100,2)</f>
        <v>107.73</v>
      </c>
      <c r="I106" s="63"/>
      <c r="J106" s="87"/>
      <c r="K106" s="274"/>
    </row>
    <row r="107" spans="1:11" s="66" customFormat="1" ht="9.75">
      <c r="A107" s="60"/>
      <c r="B107" s="55"/>
      <c r="C107" s="55">
        <v>830</v>
      </c>
      <c r="D107" s="56"/>
      <c r="E107" s="64" t="s">
        <v>202</v>
      </c>
      <c r="F107" s="65">
        <v>12000</v>
      </c>
      <c r="G107" s="82">
        <v>12290.7</v>
      </c>
      <c r="H107" s="273">
        <f>ROUND((G107/F107)*100,2)</f>
        <v>102.42</v>
      </c>
      <c r="I107" s="65"/>
      <c r="J107" s="82"/>
      <c r="K107" s="273"/>
    </row>
    <row r="108" spans="1:11" s="66" customFormat="1" ht="19.5">
      <c r="A108" s="60"/>
      <c r="B108" s="55"/>
      <c r="C108" s="55">
        <v>970</v>
      </c>
      <c r="D108" s="56"/>
      <c r="E108" s="64" t="s">
        <v>173</v>
      </c>
      <c r="F108" s="65">
        <v>0</v>
      </c>
      <c r="G108" s="82">
        <v>636.52</v>
      </c>
      <c r="H108" s="273">
        <v>0</v>
      </c>
      <c r="I108" s="65"/>
      <c r="J108" s="82"/>
      <c r="K108" s="273"/>
    </row>
    <row r="109" spans="1:11" s="70" customFormat="1" ht="28.5" customHeight="1">
      <c r="A109" s="67">
        <v>853</v>
      </c>
      <c r="B109" s="68"/>
      <c r="C109" s="68"/>
      <c r="D109" s="69"/>
      <c r="E109" s="57" t="s">
        <v>168</v>
      </c>
      <c r="F109" s="59">
        <f>SUM(F110,F112)</f>
        <v>0</v>
      </c>
      <c r="G109" s="59">
        <f>SUM(G112)</f>
        <v>364.23</v>
      </c>
      <c r="H109" s="282">
        <v>0</v>
      </c>
      <c r="I109" s="59"/>
      <c r="J109" s="59"/>
      <c r="K109" s="282"/>
    </row>
    <row r="110" spans="1:11" s="74" customFormat="1" ht="12" customHeight="1" hidden="1">
      <c r="A110" s="60"/>
      <c r="B110" s="71">
        <v>85333</v>
      </c>
      <c r="C110" s="71"/>
      <c r="D110" s="72"/>
      <c r="E110" s="73" t="s">
        <v>193</v>
      </c>
      <c r="F110" s="59">
        <f>SUM(F111:F111)</f>
        <v>0</v>
      </c>
      <c r="G110" s="88">
        <f>SUM(G111)</f>
        <v>0</v>
      </c>
      <c r="H110" s="273" t="e">
        <f>ROUND((G110/F110)*100,2)</f>
        <v>#DIV/0!</v>
      </c>
      <c r="I110" s="59"/>
      <c r="J110" s="88"/>
      <c r="K110" s="273"/>
    </row>
    <row r="111" spans="1:11" s="66" customFormat="1" ht="18.75" customHeight="1" hidden="1">
      <c r="A111" s="60"/>
      <c r="B111" s="55"/>
      <c r="C111" s="55">
        <v>970</v>
      </c>
      <c r="D111" s="56"/>
      <c r="E111" s="64" t="s">
        <v>207</v>
      </c>
      <c r="F111" s="65"/>
      <c r="G111" s="82"/>
      <c r="H111" s="273" t="e">
        <f>ROUND((G111/F111)*100,2)</f>
        <v>#DIV/0!</v>
      </c>
      <c r="I111" s="65"/>
      <c r="J111" s="82"/>
      <c r="K111" s="273"/>
    </row>
    <row r="112" spans="1:11" s="74" customFormat="1" ht="14.25" customHeight="1">
      <c r="A112" s="60"/>
      <c r="B112" s="71">
        <v>85395</v>
      </c>
      <c r="C112" s="71"/>
      <c r="D112" s="72"/>
      <c r="E112" s="73" t="s">
        <v>146</v>
      </c>
      <c r="F112" s="59">
        <f>SUM(F113:F113)</f>
        <v>0</v>
      </c>
      <c r="G112" s="59">
        <f>SUM(G113:G113)</f>
        <v>364.23</v>
      </c>
      <c r="H112" s="273">
        <v>0</v>
      </c>
      <c r="I112" s="59"/>
      <c r="J112" s="59"/>
      <c r="K112" s="273"/>
    </row>
    <row r="113" spans="1:11" s="66" customFormat="1" ht="9.75">
      <c r="A113" s="60"/>
      <c r="B113" s="55"/>
      <c r="C113" s="55">
        <v>920</v>
      </c>
      <c r="D113" s="77"/>
      <c r="E113" s="64" t="s">
        <v>232</v>
      </c>
      <c r="F113" s="65">
        <v>0</v>
      </c>
      <c r="G113" s="82">
        <v>364.23</v>
      </c>
      <c r="H113" s="273">
        <v>0</v>
      </c>
      <c r="I113" s="65"/>
      <c r="J113" s="82"/>
      <c r="K113" s="273"/>
    </row>
    <row r="114" spans="1:11" s="70" customFormat="1" ht="19.5" customHeight="1">
      <c r="A114" s="67">
        <v>900</v>
      </c>
      <c r="B114" s="68"/>
      <c r="C114" s="68"/>
      <c r="D114" s="69"/>
      <c r="E114" s="57" t="s">
        <v>169</v>
      </c>
      <c r="F114" s="59">
        <f>SUM(F122)</f>
        <v>3630.06</v>
      </c>
      <c r="G114" s="59">
        <f>SUM(G115)</f>
        <v>263.4</v>
      </c>
      <c r="H114" s="271">
        <v>0</v>
      </c>
      <c r="I114" s="59"/>
      <c r="J114" s="59"/>
      <c r="K114" s="271"/>
    </row>
    <row r="115" spans="1:11" s="74" customFormat="1" ht="18.75" customHeight="1">
      <c r="A115" s="60"/>
      <c r="B115" s="71">
        <v>90004</v>
      </c>
      <c r="C115" s="71"/>
      <c r="D115" s="72"/>
      <c r="E115" s="73" t="s">
        <v>303</v>
      </c>
      <c r="F115" s="59">
        <f>SUM(F116:F117)</f>
        <v>0</v>
      </c>
      <c r="G115" s="59">
        <f>SUM(G116:G117)</f>
        <v>263.4</v>
      </c>
      <c r="H115" s="271">
        <v>0</v>
      </c>
      <c r="I115" s="59"/>
      <c r="J115" s="59"/>
      <c r="K115" s="271"/>
    </row>
    <row r="116" spans="1:11" s="66" customFormat="1" ht="10.5" customHeight="1">
      <c r="A116" s="60"/>
      <c r="B116" s="55"/>
      <c r="C116" s="55">
        <v>830</v>
      </c>
      <c r="D116" s="56"/>
      <c r="E116" s="64" t="s">
        <v>202</v>
      </c>
      <c r="F116" s="65">
        <v>0</v>
      </c>
      <c r="G116" s="82">
        <v>151.4</v>
      </c>
      <c r="H116" s="273">
        <v>0</v>
      </c>
      <c r="I116" s="65"/>
      <c r="J116" s="82"/>
      <c r="K116" s="273"/>
    </row>
    <row r="117" spans="1:11" s="66" customFormat="1" ht="10.5" customHeight="1">
      <c r="A117" s="60"/>
      <c r="B117" s="55"/>
      <c r="C117" s="55">
        <v>920</v>
      </c>
      <c r="D117" s="56"/>
      <c r="E117" s="64" t="s">
        <v>232</v>
      </c>
      <c r="F117" s="65">
        <v>0</v>
      </c>
      <c r="G117" s="82">
        <v>112</v>
      </c>
      <c r="H117" s="273">
        <v>0</v>
      </c>
      <c r="I117" s="65"/>
      <c r="J117" s="82"/>
      <c r="K117" s="273"/>
    </row>
    <row r="118" spans="1:11" s="74" customFormat="1" ht="29.25" customHeight="1" hidden="1">
      <c r="A118" s="60"/>
      <c r="B118" s="71">
        <v>90020</v>
      </c>
      <c r="C118" s="71"/>
      <c r="D118" s="72"/>
      <c r="E118" s="73" t="s">
        <v>341</v>
      </c>
      <c r="F118" s="59">
        <f>SUM(F119)</f>
        <v>0</v>
      </c>
      <c r="G118" s="59">
        <f>SUM(G119)</f>
        <v>0</v>
      </c>
      <c r="H118" s="271">
        <v>0</v>
      </c>
      <c r="I118" s="59">
        <f>SUM(I119)</f>
        <v>0</v>
      </c>
      <c r="J118" s="59">
        <f>SUM(J119)</f>
        <v>0</v>
      </c>
      <c r="K118" s="271">
        <v>0</v>
      </c>
    </row>
    <row r="119" spans="1:11" s="66" customFormat="1" ht="19.5" customHeight="1" hidden="1">
      <c r="A119" s="60"/>
      <c r="B119" s="55"/>
      <c r="C119" s="55">
        <v>400</v>
      </c>
      <c r="D119" s="56"/>
      <c r="E119" s="64" t="s">
        <v>342</v>
      </c>
      <c r="F119" s="65">
        <v>0</v>
      </c>
      <c r="G119" s="82">
        <v>0</v>
      </c>
      <c r="H119" s="273">
        <v>0</v>
      </c>
      <c r="I119" s="65">
        <v>0</v>
      </c>
      <c r="J119" s="82">
        <v>0</v>
      </c>
      <c r="K119" s="273">
        <v>0</v>
      </c>
    </row>
    <row r="120" spans="1:11" s="74" customFormat="1" ht="10.5" customHeight="1" hidden="1">
      <c r="A120" s="60"/>
      <c r="B120" s="71">
        <v>90095</v>
      </c>
      <c r="C120" s="71"/>
      <c r="D120" s="72"/>
      <c r="E120" s="73" t="s">
        <v>146</v>
      </c>
      <c r="F120" s="59">
        <f>SUM(F121)</f>
        <v>0</v>
      </c>
      <c r="G120" s="59">
        <f>SUM(G121)</f>
        <v>0</v>
      </c>
      <c r="H120" s="271">
        <v>0</v>
      </c>
      <c r="I120" s="59">
        <f>SUM(I121)</f>
        <v>0</v>
      </c>
      <c r="J120" s="59">
        <f>SUM(J121)</f>
        <v>0</v>
      </c>
      <c r="K120" s="271">
        <v>0</v>
      </c>
    </row>
    <row r="121" spans="1:11" s="66" customFormat="1" ht="19.5" customHeight="1" hidden="1">
      <c r="A121" s="60"/>
      <c r="B121" s="55"/>
      <c r="C121" s="55">
        <v>870</v>
      </c>
      <c r="D121" s="56"/>
      <c r="E121" s="64" t="s">
        <v>215</v>
      </c>
      <c r="F121" s="65">
        <v>0</v>
      </c>
      <c r="G121" s="82">
        <v>0</v>
      </c>
      <c r="H121" s="273">
        <v>0</v>
      </c>
      <c r="I121" s="65">
        <v>0</v>
      </c>
      <c r="J121" s="82">
        <v>0</v>
      </c>
      <c r="K121" s="273">
        <v>0</v>
      </c>
    </row>
    <row r="122" spans="1:11" s="66" customFormat="1" ht="11.25" customHeight="1">
      <c r="A122" s="89"/>
      <c r="B122" s="55">
        <v>90019</v>
      </c>
      <c r="C122" s="55"/>
      <c r="D122" s="56"/>
      <c r="E122" s="62" t="s">
        <v>71</v>
      </c>
      <c r="F122" s="87">
        <f>SUM(F123,F124)</f>
        <v>3630.06</v>
      </c>
      <c r="G122" s="87">
        <f>SUM(G123,G124)</f>
        <v>2375.93</v>
      </c>
      <c r="H122" s="293">
        <f aca="true" t="shared" si="3" ref="H122:H128">ROUND((G122/F122)*100,2)</f>
        <v>65.45</v>
      </c>
      <c r="I122" s="87"/>
      <c r="J122" s="87"/>
      <c r="K122" s="293"/>
    </row>
    <row r="123" spans="1:11" s="91" customFormat="1" ht="9.75" customHeight="1">
      <c r="A123" s="89"/>
      <c r="B123" s="81"/>
      <c r="C123" s="81">
        <v>690</v>
      </c>
      <c r="D123" s="90" t="s">
        <v>244</v>
      </c>
      <c r="E123" s="62" t="s">
        <v>235</v>
      </c>
      <c r="F123" s="87">
        <v>2200</v>
      </c>
      <c r="G123" s="87">
        <v>945.87</v>
      </c>
      <c r="H123" s="293">
        <f t="shared" si="3"/>
        <v>42.99</v>
      </c>
      <c r="I123" s="87"/>
      <c r="J123" s="87"/>
      <c r="K123" s="293"/>
    </row>
    <row r="124" spans="1:11" s="66" customFormat="1" ht="11.25" customHeight="1">
      <c r="A124" s="89"/>
      <c r="B124" s="55"/>
      <c r="C124" s="55">
        <v>970</v>
      </c>
      <c r="D124" s="56"/>
      <c r="E124" s="62" t="s">
        <v>67</v>
      </c>
      <c r="F124" s="87">
        <v>1430.06</v>
      </c>
      <c r="G124" s="87">
        <v>1430.06</v>
      </c>
      <c r="H124" s="293">
        <f t="shared" si="3"/>
        <v>100</v>
      </c>
      <c r="I124" s="87"/>
      <c r="J124" s="87"/>
      <c r="K124" s="293"/>
    </row>
    <row r="125" spans="1:11" s="70" customFormat="1" ht="11.25" customHeight="1">
      <c r="A125" s="67">
        <v>921</v>
      </c>
      <c r="B125" s="68"/>
      <c r="C125" s="68"/>
      <c r="D125" s="69"/>
      <c r="E125" s="57"/>
      <c r="F125" s="59">
        <f>SUM(F126)</f>
        <v>0</v>
      </c>
      <c r="G125" s="59">
        <f>SUM(G126)</f>
        <v>130</v>
      </c>
      <c r="H125" s="271">
        <v>0</v>
      </c>
      <c r="I125" s="59"/>
      <c r="J125" s="59"/>
      <c r="K125" s="271"/>
    </row>
    <row r="126" spans="1:11" s="74" customFormat="1" ht="9.75" customHeight="1">
      <c r="A126" s="60"/>
      <c r="B126" s="71">
        <v>92109</v>
      </c>
      <c r="C126" s="71"/>
      <c r="D126" s="72" t="s">
        <v>244</v>
      </c>
      <c r="E126" s="73"/>
      <c r="F126" s="59">
        <f>SUM(F197:F197)</f>
        <v>0</v>
      </c>
      <c r="G126" s="87">
        <f>SUM(G127)</f>
        <v>130</v>
      </c>
      <c r="H126" s="271">
        <v>0</v>
      </c>
      <c r="I126" s="59"/>
      <c r="J126" s="59"/>
      <c r="K126" s="271"/>
    </row>
    <row r="127" spans="1:11" s="70" customFormat="1" ht="11.25" customHeight="1">
      <c r="A127" s="67"/>
      <c r="B127" s="68"/>
      <c r="C127" s="68">
        <v>360</v>
      </c>
      <c r="D127" s="69"/>
      <c r="E127" s="57"/>
      <c r="F127" s="59">
        <v>0</v>
      </c>
      <c r="G127" s="59">
        <v>130</v>
      </c>
      <c r="H127" s="271">
        <v>0</v>
      </c>
      <c r="I127" s="59"/>
      <c r="J127" s="59"/>
      <c r="K127" s="271"/>
    </row>
    <row r="128" spans="1:11" s="93" customFormat="1" ht="11.25">
      <c r="A128" s="663" t="s">
        <v>238</v>
      </c>
      <c r="B128" s="681"/>
      <c r="C128" s="681"/>
      <c r="D128" s="681"/>
      <c r="E128" s="681"/>
      <c r="F128" s="92">
        <f>SUM(F8,F18,F28,F38,F72,F76,F97,F114)</f>
        <v>3339843.06</v>
      </c>
      <c r="G128" s="92">
        <f>SUM(G8,G12,G18,G28,G38,G72,G76,G97,G109,G114,G125)</f>
        <v>1582365.8699999999</v>
      </c>
      <c r="H128" s="275">
        <f t="shared" si="3"/>
        <v>47.38</v>
      </c>
      <c r="I128" s="92">
        <f>SUM(I8,I18,I28,I38,I72,I76,I97,I114)</f>
        <v>15000</v>
      </c>
      <c r="J128" s="92">
        <f>SUM(J8,J18,J28,J38,J72,J76,J97,J114)</f>
        <v>0</v>
      </c>
      <c r="K128" s="275">
        <f>ROUND((J128/I128)*100,2)</f>
        <v>0</v>
      </c>
    </row>
    <row r="129" spans="1:11" s="93" customFormat="1" ht="11.25">
      <c r="A129" s="94" t="s">
        <v>159</v>
      </c>
      <c r="B129" s="95"/>
      <c r="C129" s="96"/>
      <c r="D129" s="97"/>
      <c r="E129" s="97"/>
      <c r="F129" s="98"/>
      <c r="G129" s="265"/>
      <c r="H129" s="276"/>
      <c r="I129" s="98"/>
      <c r="J129" s="265"/>
      <c r="K129" s="276"/>
    </row>
    <row r="130" spans="1:11" s="86" customFormat="1" ht="9">
      <c r="A130" s="75">
        <v>758</v>
      </c>
      <c r="B130" s="99"/>
      <c r="C130" s="100"/>
      <c r="D130" s="101"/>
      <c r="E130" s="78" t="s">
        <v>152</v>
      </c>
      <c r="F130" s="59">
        <f>SUM(F131,F133,F135)</f>
        <v>7093076</v>
      </c>
      <c r="G130" s="59">
        <f>SUM(G131,G133,G135)</f>
        <v>3986110</v>
      </c>
      <c r="H130" s="271">
        <f aca="true" t="shared" si="4" ref="H130:H137">ROUND((G130/F130)*100,2)</f>
        <v>56.2</v>
      </c>
      <c r="I130" s="59"/>
      <c r="J130" s="59"/>
      <c r="K130" s="271"/>
    </row>
    <row r="131" spans="1:11" s="74" customFormat="1" ht="38.25" customHeight="1">
      <c r="A131" s="60"/>
      <c r="B131" s="71">
        <v>75801</v>
      </c>
      <c r="C131" s="71"/>
      <c r="D131" s="72"/>
      <c r="E131" s="73" t="s">
        <v>160</v>
      </c>
      <c r="F131" s="59">
        <f>SUM(F132:F132)</f>
        <v>3809624</v>
      </c>
      <c r="G131" s="59">
        <f>SUM(G132:G132)</f>
        <v>2344384</v>
      </c>
      <c r="H131" s="271">
        <f t="shared" si="4"/>
        <v>61.54</v>
      </c>
      <c r="I131" s="59"/>
      <c r="J131" s="59"/>
      <c r="K131" s="271"/>
    </row>
    <row r="132" spans="1:11" s="66" customFormat="1" ht="19.5">
      <c r="A132" s="60"/>
      <c r="B132" s="55"/>
      <c r="C132" s="55">
        <v>2920</v>
      </c>
      <c r="D132" s="56"/>
      <c r="E132" s="64" t="s">
        <v>239</v>
      </c>
      <c r="F132" s="65">
        <v>3809624</v>
      </c>
      <c r="G132" s="65">
        <v>2344384</v>
      </c>
      <c r="H132" s="273">
        <f t="shared" si="4"/>
        <v>61.54</v>
      </c>
      <c r="I132" s="65"/>
      <c r="J132" s="58"/>
      <c r="K132" s="273"/>
    </row>
    <row r="133" spans="1:11" s="74" customFormat="1" ht="28.5" customHeight="1">
      <c r="A133" s="60"/>
      <c r="B133" s="71">
        <v>75807</v>
      </c>
      <c r="C133" s="71"/>
      <c r="D133" s="72"/>
      <c r="E133" s="73" t="s">
        <v>240</v>
      </c>
      <c r="F133" s="59">
        <f>SUM(F134:F134)</f>
        <v>3158231</v>
      </c>
      <c r="G133" s="59">
        <f>SUM(G134:G134)</f>
        <v>1579116</v>
      </c>
      <c r="H133" s="271">
        <f t="shared" si="4"/>
        <v>50</v>
      </c>
      <c r="I133" s="59"/>
      <c r="J133" s="59"/>
      <c r="K133" s="271"/>
    </row>
    <row r="134" spans="1:11" s="66" customFormat="1" ht="19.5">
      <c r="A134" s="60"/>
      <c r="B134" s="55"/>
      <c r="C134" s="55">
        <v>2920</v>
      </c>
      <c r="D134" s="56"/>
      <c r="E134" s="64" t="s">
        <v>239</v>
      </c>
      <c r="F134" s="65">
        <v>3158231</v>
      </c>
      <c r="G134" s="65">
        <v>1579116</v>
      </c>
      <c r="H134" s="273">
        <f t="shared" si="4"/>
        <v>50</v>
      </c>
      <c r="I134" s="65"/>
      <c r="J134" s="58"/>
      <c r="K134" s="273"/>
    </row>
    <row r="135" spans="1:11" s="74" customFormat="1" ht="28.5" customHeight="1">
      <c r="A135" s="60"/>
      <c r="B135" s="71">
        <v>75831</v>
      </c>
      <c r="C135" s="71"/>
      <c r="D135" s="72"/>
      <c r="E135" s="73" t="s">
        <v>241</v>
      </c>
      <c r="F135" s="59">
        <f>SUM(F136:F136)</f>
        <v>125221</v>
      </c>
      <c r="G135" s="59">
        <f>SUM(G136:G136)</f>
        <v>62610</v>
      </c>
      <c r="H135" s="271">
        <f t="shared" si="4"/>
        <v>50</v>
      </c>
      <c r="I135" s="59"/>
      <c r="J135" s="59"/>
      <c r="K135" s="271"/>
    </row>
    <row r="136" spans="1:11" s="66" customFormat="1" ht="19.5">
      <c r="A136" s="60"/>
      <c r="B136" s="55"/>
      <c r="C136" s="55">
        <v>2920</v>
      </c>
      <c r="D136" s="56"/>
      <c r="E136" s="64" t="s">
        <v>239</v>
      </c>
      <c r="F136" s="65">
        <v>125221</v>
      </c>
      <c r="G136" s="65">
        <v>62610</v>
      </c>
      <c r="H136" s="273">
        <f t="shared" si="4"/>
        <v>50</v>
      </c>
      <c r="I136" s="65"/>
      <c r="J136" s="58"/>
      <c r="K136" s="273"/>
    </row>
    <row r="137" spans="1:11" s="93" customFormat="1" ht="11.25">
      <c r="A137" s="672" t="s">
        <v>242</v>
      </c>
      <c r="B137" s="673"/>
      <c r="C137" s="673"/>
      <c r="D137" s="673"/>
      <c r="E137" s="674"/>
      <c r="F137" s="98">
        <f>SUM(F130)</f>
        <v>7093076</v>
      </c>
      <c r="G137" s="98">
        <f>SUM(G130)</f>
        <v>3986110</v>
      </c>
      <c r="H137" s="276">
        <f t="shared" si="4"/>
        <v>56.2</v>
      </c>
      <c r="I137" s="98"/>
      <c r="J137" s="266"/>
      <c r="K137" s="276"/>
    </row>
    <row r="138" spans="1:11" s="103" customFormat="1" ht="10.5" customHeight="1">
      <c r="A138" s="102" t="s">
        <v>161</v>
      </c>
      <c r="B138" s="95"/>
      <c r="C138" s="96"/>
      <c r="D138" s="97"/>
      <c r="E138" s="97"/>
      <c r="F138" s="98"/>
      <c r="G138" s="265"/>
      <c r="H138" s="276"/>
      <c r="I138" s="98"/>
      <c r="J138" s="265"/>
      <c r="K138" s="276"/>
    </row>
    <row r="139" spans="1:11" s="41" customFormat="1" ht="11.25">
      <c r="A139" s="104">
        <v>10</v>
      </c>
      <c r="B139" s="105"/>
      <c r="C139" s="105"/>
      <c r="D139" s="105"/>
      <c r="E139" s="57" t="s">
        <v>143</v>
      </c>
      <c r="F139" s="59">
        <f>SUM(F140,)</f>
        <v>8476</v>
      </c>
      <c r="G139" s="59">
        <f>SUM(G140)</f>
        <v>8475.49</v>
      </c>
      <c r="H139" s="271">
        <f>ROUND((G139/F139)*100,2)</f>
        <v>99.99</v>
      </c>
      <c r="I139" s="59"/>
      <c r="J139" s="59"/>
      <c r="K139" s="271"/>
    </row>
    <row r="140" spans="1:11" s="41" customFormat="1" ht="9.75">
      <c r="A140" s="60"/>
      <c r="B140" s="106">
        <v>1095</v>
      </c>
      <c r="C140" s="71"/>
      <c r="D140" s="72"/>
      <c r="E140" s="62" t="s">
        <v>146</v>
      </c>
      <c r="F140" s="59">
        <f>SUM(F141:F141)</f>
        <v>8476</v>
      </c>
      <c r="G140" s="87">
        <f>SUM(G141:G141)</f>
        <v>8475.49</v>
      </c>
      <c r="H140" s="271">
        <f>ROUND((G140/F140)*100,2)</f>
        <v>99.99</v>
      </c>
      <c r="I140" s="59"/>
      <c r="J140" s="87"/>
      <c r="K140" s="271"/>
    </row>
    <row r="141" spans="1:11" s="41" customFormat="1" ht="67.5" customHeight="1">
      <c r="A141" s="60"/>
      <c r="B141" s="55"/>
      <c r="C141" s="55">
        <v>2010</v>
      </c>
      <c r="D141" s="56"/>
      <c r="E141" s="64" t="s">
        <v>243</v>
      </c>
      <c r="F141" s="65">
        <v>8476</v>
      </c>
      <c r="G141" s="58">
        <v>8475.49</v>
      </c>
      <c r="H141" s="272">
        <f>ROUND((G141/F141)*100,2)</f>
        <v>99.99</v>
      </c>
      <c r="I141" s="65"/>
      <c r="J141" s="58"/>
      <c r="K141" s="272"/>
    </row>
    <row r="142" spans="1:11" s="80" customFormat="1" ht="9">
      <c r="A142" s="75">
        <v>750</v>
      </c>
      <c r="B142" s="76"/>
      <c r="C142" s="76"/>
      <c r="D142" s="77"/>
      <c r="E142" s="78" t="s">
        <v>149</v>
      </c>
      <c r="F142" s="79">
        <f>SUM(F143:F143)</f>
        <v>41775</v>
      </c>
      <c r="G142" s="59">
        <f>SUM(G143:G143)</f>
        <v>22491</v>
      </c>
      <c r="H142" s="271">
        <f aca="true" t="shared" si="5" ref="H142:H161">ROUND((G142/F142)*100,2)</f>
        <v>53.84</v>
      </c>
      <c r="I142" s="79"/>
      <c r="J142" s="59"/>
      <c r="K142" s="271"/>
    </row>
    <row r="143" spans="1:11" s="74" customFormat="1" ht="12" customHeight="1">
      <c r="A143" s="60"/>
      <c r="B143" s="71">
        <v>75011</v>
      </c>
      <c r="C143" s="71"/>
      <c r="D143" s="72" t="s">
        <v>244</v>
      </c>
      <c r="E143" s="73" t="s">
        <v>199</v>
      </c>
      <c r="F143" s="59">
        <f>SUM(F144:F144)</f>
        <v>41775</v>
      </c>
      <c r="G143" s="59">
        <f>SUM(G144:G144)</f>
        <v>22491</v>
      </c>
      <c r="H143" s="271">
        <f t="shared" si="5"/>
        <v>53.84</v>
      </c>
      <c r="I143" s="79"/>
      <c r="J143" s="59"/>
      <c r="K143" s="271"/>
    </row>
    <row r="144" spans="1:11" s="66" customFormat="1" ht="70.5" customHeight="1">
      <c r="A144" s="60"/>
      <c r="B144" s="55"/>
      <c r="C144" s="55">
        <v>2010</v>
      </c>
      <c r="D144" s="56"/>
      <c r="E144" s="64" t="s">
        <v>398</v>
      </c>
      <c r="F144" s="65">
        <v>41775</v>
      </c>
      <c r="G144" s="65">
        <v>22491</v>
      </c>
      <c r="H144" s="273">
        <f t="shared" si="5"/>
        <v>53.84</v>
      </c>
      <c r="I144" s="65"/>
      <c r="J144" s="82"/>
      <c r="K144" s="273"/>
    </row>
    <row r="145" spans="1:11" s="86" customFormat="1" ht="45.75" customHeight="1">
      <c r="A145" s="67">
        <v>751</v>
      </c>
      <c r="B145" s="84"/>
      <c r="C145" s="84"/>
      <c r="D145" s="85"/>
      <c r="E145" s="57" t="s">
        <v>162</v>
      </c>
      <c r="F145" s="83">
        <f>SUM(F146,F148,F150)</f>
        <v>26508</v>
      </c>
      <c r="G145" s="83">
        <f>SUM(G146,G148,G150)</f>
        <v>25297.739999999998</v>
      </c>
      <c r="H145" s="273">
        <f t="shared" si="5"/>
        <v>95.43</v>
      </c>
      <c r="I145" s="83"/>
      <c r="J145" s="83"/>
      <c r="K145" s="83"/>
    </row>
    <row r="146" spans="1:11" s="74" customFormat="1" ht="39" customHeight="1">
      <c r="A146" s="60"/>
      <c r="B146" s="71">
        <v>75101</v>
      </c>
      <c r="C146" s="71"/>
      <c r="D146" s="72" t="s">
        <v>246</v>
      </c>
      <c r="E146" s="73" t="s">
        <v>163</v>
      </c>
      <c r="F146" s="59">
        <f>SUM(F147:F147)</f>
        <v>1077</v>
      </c>
      <c r="G146" s="59">
        <f>SUM(G147:G147)</f>
        <v>540</v>
      </c>
      <c r="H146" s="271">
        <f t="shared" si="5"/>
        <v>50.14</v>
      </c>
      <c r="I146" s="59"/>
      <c r="J146" s="59"/>
      <c r="K146" s="271"/>
    </row>
    <row r="147" spans="1:11" s="66" customFormat="1" ht="67.5" customHeight="1">
      <c r="A147" s="60"/>
      <c r="B147" s="55"/>
      <c r="C147" s="55">
        <v>2010</v>
      </c>
      <c r="D147" s="56"/>
      <c r="E147" s="64" t="s">
        <v>245</v>
      </c>
      <c r="F147" s="65">
        <v>1077</v>
      </c>
      <c r="G147" s="65">
        <v>540</v>
      </c>
      <c r="H147" s="273">
        <f t="shared" si="5"/>
        <v>50.14</v>
      </c>
      <c r="I147" s="65"/>
      <c r="J147" s="82"/>
      <c r="K147" s="273"/>
    </row>
    <row r="148" spans="1:11" s="74" customFormat="1" ht="65.25" customHeight="1">
      <c r="A148" s="60"/>
      <c r="B148" s="71">
        <v>75107</v>
      </c>
      <c r="C148" s="71"/>
      <c r="D148" s="72" t="s">
        <v>246</v>
      </c>
      <c r="E148" s="73" t="s">
        <v>72</v>
      </c>
      <c r="F148" s="59">
        <f>SUM(F149:F149)</f>
        <v>21255</v>
      </c>
      <c r="G148" s="59">
        <f>SUM(G149:G149)</f>
        <v>21255</v>
      </c>
      <c r="H148" s="271">
        <f aca="true" t="shared" si="6" ref="H148:H153">ROUND((G148/F148)*100,2)</f>
        <v>100</v>
      </c>
      <c r="I148" s="59"/>
      <c r="J148" s="59"/>
      <c r="K148" s="271"/>
    </row>
    <row r="149" spans="1:11" s="66" customFormat="1" ht="67.5" customHeight="1">
      <c r="A149" s="60"/>
      <c r="B149" s="55"/>
      <c r="C149" s="55">
        <v>2010</v>
      </c>
      <c r="D149" s="56"/>
      <c r="E149" s="64" t="s">
        <v>245</v>
      </c>
      <c r="F149" s="65">
        <v>21255</v>
      </c>
      <c r="G149" s="65">
        <v>21255</v>
      </c>
      <c r="H149" s="273">
        <f t="shared" si="6"/>
        <v>100</v>
      </c>
      <c r="I149" s="65"/>
      <c r="J149" s="82"/>
      <c r="K149" s="273"/>
    </row>
    <row r="150" spans="1:11" s="74" customFormat="1" ht="65.25" customHeight="1">
      <c r="A150" s="60"/>
      <c r="B150" s="71">
        <v>75109</v>
      </c>
      <c r="C150" s="71"/>
      <c r="D150" s="72" t="s">
        <v>246</v>
      </c>
      <c r="E150" s="73" t="s">
        <v>397</v>
      </c>
      <c r="F150" s="59">
        <f>SUM(F151:F151)</f>
        <v>4176</v>
      </c>
      <c r="G150" s="59">
        <f>SUM(G151:G151)</f>
        <v>3502.74</v>
      </c>
      <c r="H150" s="271">
        <f t="shared" si="6"/>
        <v>83.88</v>
      </c>
      <c r="I150" s="59"/>
      <c r="J150" s="59"/>
      <c r="K150" s="271"/>
    </row>
    <row r="151" spans="1:11" s="66" customFormat="1" ht="67.5" customHeight="1">
      <c r="A151" s="60"/>
      <c r="B151" s="55"/>
      <c r="C151" s="55">
        <v>2010</v>
      </c>
      <c r="D151" s="56"/>
      <c r="E151" s="64" t="s">
        <v>245</v>
      </c>
      <c r="F151" s="65">
        <v>4176</v>
      </c>
      <c r="G151" s="65">
        <v>3502.74</v>
      </c>
      <c r="H151" s="273">
        <f t="shared" si="6"/>
        <v>83.88</v>
      </c>
      <c r="I151" s="65"/>
      <c r="J151" s="82"/>
      <c r="K151" s="273"/>
    </row>
    <row r="152" spans="1:11" s="74" customFormat="1" ht="18.75" customHeight="1" hidden="1">
      <c r="A152" s="60"/>
      <c r="B152" s="71">
        <v>75113</v>
      </c>
      <c r="C152" s="71"/>
      <c r="D152" s="72" t="s">
        <v>246</v>
      </c>
      <c r="E152" s="73" t="s">
        <v>365</v>
      </c>
      <c r="F152" s="59">
        <f>SUM(F153:F153)</f>
        <v>0</v>
      </c>
      <c r="G152" s="59">
        <f>SUM(G153:G153)</f>
        <v>0</v>
      </c>
      <c r="H152" s="271" t="e">
        <f t="shared" si="6"/>
        <v>#DIV/0!</v>
      </c>
      <c r="I152" s="59"/>
      <c r="J152" s="59"/>
      <c r="K152" s="271"/>
    </row>
    <row r="153" spans="1:11" s="66" customFormat="1" ht="68.25" customHeight="1" hidden="1">
      <c r="A153" s="60"/>
      <c r="B153" s="55"/>
      <c r="C153" s="55">
        <v>2010</v>
      </c>
      <c r="D153" s="56"/>
      <c r="E153" s="64" t="s">
        <v>245</v>
      </c>
      <c r="F153" s="65"/>
      <c r="G153" s="82"/>
      <c r="H153" s="273" t="e">
        <f t="shared" si="6"/>
        <v>#DIV/0!</v>
      </c>
      <c r="I153" s="65"/>
      <c r="J153" s="82"/>
      <c r="K153" s="273"/>
    </row>
    <row r="154" spans="1:11" s="80" customFormat="1" ht="9">
      <c r="A154" s="75">
        <v>852</v>
      </c>
      <c r="B154" s="76"/>
      <c r="C154" s="76"/>
      <c r="D154" s="77"/>
      <c r="E154" s="78" t="s">
        <v>155</v>
      </c>
      <c r="F154" s="79">
        <f>SUM(F155,F157)</f>
        <v>2135251</v>
      </c>
      <c r="G154" s="59">
        <f>SUM(G155,G157,G159)</f>
        <v>1035790</v>
      </c>
      <c r="H154" s="271">
        <f t="shared" si="5"/>
        <v>48.51</v>
      </c>
      <c r="I154" s="79"/>
      <c r="J154" s="59"/>
      <c r="K154" s="271"/>
    </row>
    <row r="155" spans="1:11" s="74" customFormat="1" ht="63.75" customHeight="1">
      <c r="A155" s="60"/>
      <c r="B155" s="71">
        <v>85212</v>
      </c>
      <c r="C155" s="71"/>
      <c r="D155" s="72" t="s">
        <v>244</v>
      </c>
      <c r="E155" s="62" t="s">
        <v>364</v>
      </c>
      <c r="F155" s="79">
        <f>SUM(F156:F156)</f>
        <v>2132536</v>
      </c>
      <c r="G155" s="59">
        <f>SUM(G156:G156)</f>
        <v>1034666</v>
      </c>
      <c r="H155" s="271">
        <f t="shared" si="5"/>
        <v>48.52</v>
      </c>
      <c r="I155" s="79"/>
      <c r="J155" s="59"/>
      <c r="K155" s="271"/>
    </row>
    <row r="156" spans="1:11" s="110" customFormat="1" ht="66.75" customHeight="1">
      <c r="A156" s="107"/>
      <c r="B156" s="108"/>
      <c r="C156" s="108">
        <v>2010</v>
      </c>
      <c r="D156" s="109"/>
      <c r="E156" s="64" t="s">
        <v>245</v>
      </c>
      <c r="F156" s="58">
        <v>2132536</v>
      </c>
      <c r="G156" s="112">
        <v>1034666</v>
      </c>
      <c r="H156" s="273">
        <f t="shared" si="5"/>
        <v>48.52</v>
      </c>
      <c r="I156" s="58"/>
      <c r="J156" s="112"/>
      <c r="K156" s="273"/>
    </row>
    <row r="157" spans="1:11" s="74" customFormat="1" ht="82.5" customHeight="1">
      <c r="A157" s="60"/>
      <c r="B157" s="71">
        <v>85213</v>
      </c>
      <c r="C157" s="71"/>
      <c r="D157" s="72" t="s">
        <v>244</v>
      </c>
      <c r="E157" s="73" t="s">
        <v>304</v>
      </c>
      <c r="F157" s="59">
        <f>SUM(F158:F158)</f>
        <v>2715</v>
      </c>
      <c r="G157" s="59">
        <f>SUM(G158:G158)</f>
        <v>1124</v>
      </c>
      <c r="H157" s="271">
        <f t="shared" si="5"/>
        <v>41.4</v>
      </c>
      <c r="I157" s="59"/>
      <c r="J157" s="59"/>
      <c r="K157" s="271"/>
    </row>
    <row r="158" spans="1:11" s="110" customFormat="1" ht="68.25" customHeight="1">
      <c r="A158" s="107"/>
      <c r="B158" s="108"/>
      <c r="C158" s="108">
        <v>2010</v>
      </c>
      <c r="D158" s="109"/>
      <c r="E158" s="64" t="s">
        <v>245</v>
      </c>
      <c r="F158" s="58">
        <v>2715</v>
      </c>
      <c r="G158" s="82">
        <v>1124</v>
      </c>
      <c r="H158" s="273">
        <f t="shared" si="5"/>
        <v>41.4</v>
      </c>
      <c r="I158" s="58"/>
      <c r="J158" s="82"/>
      <c r="K158" s="273"/>
    </row>
    <row r="159" spans="1:11" s="74" customFormat="1" ht="37.5" customHeight="1" hidden="1">
      <c r="A159" s="60"/>
      <c r="B159" s="71">
        <v>85214</v>
      </c>
      <c r="C159" s="71"/>
      <c r="D159" s="72" t="s">
        <v>244</v>
      </c>
      <c r="E159" s="73" t="s">
        <v>205</v>
      </c>
      <c r="F159" s="59">
        <f>SUM(F160:F160)</f>
        <v>0</v>
      </c>
      <c r="G159" s="59">
        <f>SUM(G160:G160)</f>
        <v>0</v>
      </c>
      <c r="H159" s="271" t="e">
        <f t="shared" si="5"/>
        <v>#DIV/0!</v>
      </c>
      <c r="I159" s="59"/>
      <c r="J159" s="59"/>
      <c r="K159" s="271"/>
    </row>
    <row r="160" spans="1:11" s="110" customFormat="1" ht="69" customHeight="1" hidden="1">
      <c r="A160" s="107"/>
      <c r="B160" s="108"/>
      <c r="C160" s="108">
        <v>2010</v>
      </c>
      <c r="D160" s="109"/>
      <c r="E160" s="64" t="s">
        <v>245</v>
      </c>
      <c r="F160" s="58"/>
      <c r="G160" s="82"/>
      <c r="H160" s="273" t="e">
        <f t="shared" si="5"/>
        <v>#DIV/0!</v>
      </c>
      <c r="I160" s="58"/>
      <c r="J160" s="82"/>
      <c r="K160" s="273"/>
    </row>
    <row r="161" spans="1:11" s="93" customFormat="1" ht="12.75" customHeight="1">
      <c r="A161" s="675" t="s">
        <v>247</v>
      </c>
      <c r="B161" s="676"/>
      <c r="C161" s="676"/>
      <c r="D161" s="676"/>
      <c r="E161" s="677"/>
      <c r="F161" s="111">
        <f>SUM(F139,F142,F145,F154)</f>
        <v>2212010</v>
      </c>
      <c r="G161" s="111">
        <f>SUM(G139,G142,G145,G154)</f>
        <v>1092054.23</v>
      </c>
      <c r="H161" s="276">
        <f t="shared" si="5"/>
        <v>49.37</v>
      </c>
      <c r="I161" s="111"/>
      <c r="J161" s="267"/>
      <c r="K161" s="271"/>
    </row>
    <row r="162" spans="1:11" s="93" customFormat="1" ht="28.5" customHeight="1" hidden="1">
      <c r="A162" s="669" t="s">
        <v>248</v>
      </c>
      <c r="B162" s="670"/>
      <c r="C162" s="670"/>
      <c r="D162" s="670"/>
      <c r="E162" s="670"/>
      <c r="F162" s="670"/>
      <c r="G162" s="671"/>
      <c r="H162" s="276"/>
      <c r="I162" s="302"/>
      <c r="J162" s="302"/>
      <c r="K162" s="276"/>
    </row>
    <row r="163" spans="1:11" s="70" customFormat="1" ht="20.25" customHeight="1" hidden="1">
      <c r="A163" s="67">
        <v>921</v>
      </c>
      <c r="B163" s="68"/>
      <c r="C163" s="68"/>
      <c r="D163" s="69"/>
      <c r="E163" s="57" t="s">
        <v>195</v>
      </c>
      <c r="F163" s="59">
        <f>SUM(F164)</f>
        <v>0</v>
      </c>
      <c r="G163" s="59">
        <f>SUM(G164)</f>
        <v>0</v>
      </c>
      <c r="H163" s="271" t="e">
        <f>ROUND((G163/F163)*100,2)</f>
        <v>#DIV/0!</v>
      </c>
      <c r="I163" s="59">
        <f>SUM(I164)</f>
        <v>0</v>
      </c>
      <c r="J163" s="59">
        <f>SUM(J164)</f>
        <v>0</v>
      </c>
      <c r="K163" s="271" t="e">
        <f>ROUND((J163/I163)*100,2)</f>
        <v>#DIV/0!</v>
      </c>
    </row>
    <row r="164" spans="1:11" s="74" customFormat="1" ht="12" customHeight="1" hidden="1">
      <c r="A164" s="60"/>
      <c r="B164" s="71">
        <v>92116</v>
      </c>
      <c r="C164" s="71"/>
      <c r="D164" s="72" t="s">
        <v>244</v>
      </c>
      <c r="E164" s="73" t="s">
        <v>197</v>
      </c>
      <c r="F164" s="59">
        <f>SUM(F165:F165)</f>
        <v>0</v>
      </c>
      <c r="G164" s="59">
        <f>SUM(G165:G165)</f>
        <v>0</v>
      </c>
      <c r="H164" s="271" t="e">
        <f>ROUND((G164/F164)*100,2)</f>
        <v>#DIV/0!</v>
      </c>
      <c r="I164" s="59">
        <f>SUM(I165:I165)</f>
        <v>0</v>
      </c>
      <c r="J164" s="59">
        <f>SUM(J165:J165)</f>
        <v>0</v>
      </c>
      <c r="K164" s="271" t="e">
        <f>ROUND((J164/I164)*100,2)</f>
        <v>#DIV/0!</v>
      </c>
    </row>
    <row r="165" spans="1:11" s="66" customFormat="1" ht="42.75" customHeight="1" hidden="1">
      <c r="A165" s="60"/>
      <c r="B165" s="55"/>
      <c r="C165" s="55">
        <v>2020</v>
      </c>
      <c r="D165" s="56"/>
      <c r="E165" s="64" t="s">
        <v>249</v>
      </c>
      <c r="F165" s="65">
        <v>0</v>
      </c>
      <c r="G165" s="58">
        <v>0</v>
      </c>
      <c r="H165" s="273" t="e">
        <f>ROUND((G165/F165)*100,2)</f>
        <v>#DIV/0!</v>
      </c>
      <c r="I165" s="65">
        <v>0</v>
      </c>
      <c r="J165" s="58">
        <v>0</v>
      </c>
      <c r="K165" s="273" t="e">
        <f>ROUND((J165/I165)*100,2)</f>
        <v>#DIV/0!</v>
      </c>
    </row>
    <row r="166" spans="1:11" s="93" customFormat="1" ht="26.25" customHeight="1" hidden="1">
      <c r="A166" s="660" t="s">
        <v>250</v>
      </c>
      <c r="B166" s="678"/>
      <c r="C166" s="678"/>
      <c r="D166" s="678"/>
      <c r="E166" s="679"/>
      <c r="F166" s="113">
        <f>SUM(F163)</f>
        <v>0</v>
      </c>
      <c r="G166" s="268">
        <f>SUM(G163)</f>
        <v>0</v>
      </c>
      <c r="H166" s="276" t="e">
        <f>ROUND((G166/F166)*100,2)</f>
        <v>#DIV/0!</v>
      </c>
      <c r="I166" s="113">
        <f>SUM(I163)</f>
        <v>0</v>
      </c>
      <c r="J166" s="268">
        <f>SUM(J163)</f>
        <v>0</v>
      </c>
      <c r="K166" s="276" t="e">
        <f>ROUND((J166/I166)*100,2)</f>
        <v>#DIV/0!</v>
      </c>
    </row>
    <row r="167" spans="1:11" s="93" customFormat="1" ht="11.25" customHeight="1">
      <c r="A167" s="114" t="s">
        <v>164</v>
      </c>
      <c r="B167" s="115"/>
      <c r="C167" s="96"/>
      <c r="D167" s="116"/>
      <c r="E167" s="116"/>
      <c r="F167" s="98"/>
      <c r="G167" s="265"/>
      <c r="H167" s="276"/>
      <c r="I167" s="98"/>
      <c r="J167" s="265"/>
      <c r="K167" s="276"/>
    </row>
    <row r="168" spans="1:11" s="70" customFormat="1" ht="9.75" hidden="1">
      <c r="A168" s="67">
        <v>600</v>
      </c>
      <c r="B168" s="68"/>
      <c r="C168" s="68"/>
      <c r="D168" s="69"/>
      <c r="E168" s="57" t="s">
        <v>166</v>
      </c>
      <c r="F168" s="59"/>
      <c r="G168" s="59"/>
      <c r="H168" s="271"/>
      <c r="I168" s="59">
        <f>SUM(I169)</f>
        <v>0</v>
      </c>
      <c r="J168" s="59">
        <f>SUM(J169)</f>
        <v>0</v>
      </c>
      <c r="K168" s="271" t="e">
        <f>ROUND((J168/I168)*100,2)</f>
        <v>#DIV/0!</v>
      </c>
    </row>
    <row r="169" spans="1:11" s="74" customFormat="1" ht="9.75" customHeight="1" hidden="1">
      <c r="A169" s="60"/>
      <c r="B169" s="71">
        <v>60016</v>
      </c>
      <c r="C169" s="71"/>
      <c r="D169" s="72" t="s">
        <v>244</v>
      </c>
      <c r="E169" s="73" t="s">
        <v>167</v>
      </c>
      <c r="F169" s="59"/>
      <c r="G169" s="59"/>
      <c r="H169" s="271"/>
      <c r="I169" s="59">
        <f>SUM(I170)</f>
        <v>0</v>
      </c>
      <c r="J169" s="59">
        <f>SUM(J170)</f>
        <v>0</v>
      </c>
      <c r="K169" s="271" t="e">
        <f>ROUND((J169/I169)*100,2)</f>
        <v>#DIV/0!</v>
      </c>
    </row>
    <row r="170" spans="1:11" s="66" customFormat="1" ht="60.75" customHeight="1" hidden="1">
      <c r="A170" s="50"/>
      <c r="B170" s="55"/>
      <c r="C170" s="55">
        <v>6330</v>
      </c>
      <c r="D170" s="56"/>
      <c r="E170" s="64" t="s">
        <v>378</v>
      </c>
      <c r="F170" s="58"/>
      <c r="G170" s="281"/>
      <c r="H170" s="291"/>
      <c r="I170" s="58"/>
      <c r="J170" s="58"/>
      <c r="K170" s="291" t="e">
        <f aca="true" t="shared" si="7" ref="K170:K179">ROUND((J170/I170)*100,2)</f>
        <v>#DIV/0!</v>
      </c>
    </row>
    <row r="171" spans="1:11" s="70" customFormat="1" ht="12.75" customHeight="1">
      <c r="A171" s="67">
        <v>801</v>
      </c>
      <c r="B171" s="68"/>
      <c r="C171" s="68"/>
      <c r="D171" s="69"/>
      <c r="E171" s="57" t="s">
        <v>153</v>
      </c>
      <c r="F171" s="59">
        <f>SUM(F172,F175,F178,F180)</f>
        <v>17963</v>
      </c>
      <c r="G171" s="59">
        <f>SUM(G172,G175,G178,G180)</f>
        <v>17963</v>
      </c>
      <c r="H171" s="271">
        <f aca="true" t="shared" si="8" ref="H171:H181">ROUND((G171/F171)*100,2)</f>
        <v>100</v>
      </c>
      <c r="I171" s="59">
        <f>SUM(I172,I175,I178,I180)</f>
        <v>19936</v>
      </c>
      <c r="J171" s="59">
        <f>SUM(J172,J175,J178,J180)</f>
        <v>0</v>
      </c>
      <c r="K171" s="271">
        <f t="shared" si="7"/>
        <v>0</v>
      </c>
    </row>
    <row r="172" spans="1:11" s="74" customFormat="1" ht="9.75" customHeight="1">
      <c r="A172" s="60"/>
      <c r="B172" s="71">
        <v>80101</v>
      </c>
      <c r="C172" s="71"/>
      <c r="D172" s="72" t="s">
        <v>244</v>
      </c>
      <c r="E172" s="73" t="s">
        <v>154</v>
      </c>
      <c r="F172" s="59">
        <f>SUM(F173:F174)</f>
        <v>17963</v>
      </c>
      <c r="G172" s="59">
        <f>SUM(G173)</f>
        <v>17963</v>
      </c>
      <c r="H172" s="271">
        <f t="shared" si="8"/>
        <v>100</v>
      </c>
      <c r="I172" s="59">
        <f>SUM(I173:I174)</f>
        <v>19936</v>
      </c>
      <c r="J172" s="59">
        <f>SUM(J173:J174)</f>
        <v>0</v>
      </c>
      <c r="K172" s="271">
        <f>ROUND((J172/I172)*100,2)</f>
        <v>0</v>
      </c>
    </row>
    <row r="173" spans="1:11" s="66" customFormat="1" ht="48" customHeight="1">
      <c r="A173" s="60"/>
      <c r="B173" s="55"/>
      <c r="C173" s="55">
        <v>2030</v>
      </c>
      <c r="D173" s="56"/>
      <c r="E173" s="64" t="s">
        <v>251</v>
      </c>
      <c r="F173" s="65">
        <v>17963</v>
      </c>
      <c r="G173" s="58">
        <v>17963</v>
      </c>
      <c r="H173" s="271">
        <f t="shared" si="8"/>
        <v>100</v>
      </c>
      <c r="I173" s="65"/>
      <c r="J173" s="58"/>
      <c r="K173" s="271"/>
    </row>
    <row r="174" spans="1:11" s="66" customFormat="1" ht="9.75">
      <c r="A174" s="60"/>
      <c r="B174" s="55"/>
      <c r="C174" s="55">
        <v>6330</v>
      </c>
      <c r="D174" s="56"/>
      <c r="E174" s="64"/>
      <c r="F174" s="65"/>
      <c r="G174" s="58"/>
      <c r="H174" s="271"/>
      <c r="I174" s="65">
        <v>19936</v>
      </c>
      <c r="J174" s="58">
        <v>0</v>
      </c>
      <c r="K174" s="271">
        <f t="shared" si="7"/>
        <v>0</v>
      </c>
    </row>
    <row r="175" spans="1:11" s="74" customFormat="1" ht="18" hidden="1">
      <c r="A175" s="60"/>
      <c r="B175" s="71">
        <v>80110</v>
      </c>
      <c r="C175" s="71"/>
      <c r="D175" s="72" t="s">
        <v>244</v>
      </c>
      <c r="E175" s="73" t="s">
        <v>236</v>
      </c>
      <c r="F175" s="59">
        <f>SUM(F176:F177)</f>
        <v>0</v>
      </c>
      <c r="G175" s="59">
        <f>SUM(G176:G177)</f>
        <v>0</v>
      </c>
      <c r="H175" s="271" t="e">
        <f t="shared" si="8"/>
        <v>#DIV/0!</v>
      </c>
      <c r="I175" s="59">
        <f>SUM(I176:I177)</f>
        <v>0</v>
      </c>
      <c r="J175" s="59">
        <f>SUM(J176:J177)</f>
        <v>0</v>
      </c>
      <c r="K175" s="271" t="e">
        <f t="shared" si="7"/>
        <v>#DIV/0!</v>
      </c>
    </row>
    <row r="176" spans="1:11" s="66" customFormat="1" ht="39" hidden="1">
      <c r="A176" s="60"/>
      <c r="B176" s="55"/>
      <c r="C176" s="55">
        <v>2030</v>
      </c>
      <c r="D176" s="56"/>
      <c r="E176" s="64" t="s">
        <v>252</v>
      </c>
      <c r="F176" s="65">
        <v>0</v>
      </c>
      <c r="G176" s="58">
        <v>0</v>
      </c>
      <c r="H176" s="271" t="e">
        <f t="shared" si="8"/>
        <v>#DIV/0!</v>
      </c>
      <c r="I176" s="65">
        <v>0</v>
      </c>
      <c r="J176" s="58">
        <v>0</v>
      </c>
      <c r="K176" s="271" t="e">
        <f t="shared" si="7"/>
        <v>#DIV/0!</v>
      </c>
    </row>
    <row r="177" spans="1:11" s="66" customFormat="1" ht="58.5" hidden="1">
      <c r="A177" s="60"/>
      <c r="B177" s="55"/>
      <c r="C177" s="55">
        <v>6330</v>
      </c>
      <c r="D177" s="56"/>
      <c r="E177" s="64" t="s">
        <v>253</v>
      </c>
      <c r="F177" s="65">
        <v>0</v>
      </c>
      <c r="G177" s="58">
        <v>0</v>
      </c>
      <c r="H177" s="271" t="e">
        <f t="shared" si="8"/>
        <v>#DIV/0!</v>
      </c>
      <c r="I177" s="65">
        <v>0</v>
      </c>
      <c r="J177" s="58">
        <v>0</v>
      </c>
      <c r="K177" s="271" t="e">
        <f t="shared" si="7"/>
        <v>#DIV/0!</v>
      </c>
    </row>
    <row r="178" spans="1:11" s="74" customFormat="1" ht="27" hidden="1">
      <c r="A178" s="60"/>
      <c r="B178" s="71">
        <v>80146</v>
      </c>
      <c r="C178" s="71"/>
      <c r="D178" s="72" t="s">
        <v>244</v>
      </c>
      <c r="E178" s="73" t="s">
        <v>186</v>
      </c>
      <c r="F178" s="59">
        <f>SUM(F179:F179)</f>
        <v>0</v>
      </c>
      <c r="G178" s="59">
        <f>SUM(G179:G179)</f>
        <v>0</v>
      </c>
      <c r="H178" s="271" t="e">
        <f t="shared" si="8"/>
        <v>#DIV/0!</v>
      </c>
      <c r="I178" s="59">
        <f>SUM(I179:I179)</f>
        <v>0</v>
      </c>
      <c r="J178" s="59">
        <f>SUM(J179:J179)</f>
        <v>0</v>
      </c>
      <c r="K178" s="271" t="e">
        <f t="shared" si="7"/>
        <v>#DIV/0!</v>
      </c>
    </row>
    <row r="179" spans="1:11" s="66" customFormat="1" ht="39" hidden="1">
      <c r="A179" s="60"/>
      <c r="B179" s="55"/>
      <c r="C179" s="55">
        <v>2033</v>
      </c>
      <c r="D179" s="56"/>
      <c r="E179" s="64" t="s">
        <v>252</v>
      </c>
      <c r="F179" s="65">
        <v>0</v>
      </c>
      <c r="G179" s="58">
        <v>0</v>
      </c>
      <c r="H179" s="271" t="e">
        <f t="shared" si="8"/>
        <v>#DIV/0!</v>
      </c>
      <c r="I179" s="65">
        <v>0</v>
      </c>
      <c r="J179" s="58">
        <v>0</v>
      </c>
      <c r="K179" s="271" t="e">
        <f t="shared" si="7"/>
        <v>#DIV/0!</v>
      </c>
    </row>
    <row r="180" spans="1:11" s="74" customFormat="1" ht="8.25" customHeight="1" hidden="1">
      <c r="A180" s="60"/>
      <c r="B180" s="71">
        <v>80195</v>
      </c>
      <c r="C180" s="71"/>
      <c r="D180" s="72" t="s">
        <v>244</v>
      </c>
      <c r="E180" s="73" t="s">
        <v>146</v>
      </c>
      <c r="F180" s="59">
        <f>SUM(F181:F181)</f>
        <v>0</v>
      </c>
      <c r="G180" s="59">
        <f>SUM(G181:G181)</f>
        <v>0</v>
      </c>
      <c r="H180" s="271" t="e">
        <f t="shared" si="8"/>
        <v>#DIV/0!</v>
      </c>
      <c r="I180" s="59"/>
      <c r="J180" s="59"/>
      <c r="K180" s="271"/>
    </row>
    <row r="181" spans="1:11" s="66" customFormat="1" ht="38.25" customHeight="1" hidden="1">
      <c r="A181" s="60"/>
      <c r="B181" s="55"/>
      <c r="C181" s="55">
        <v>2030</v>
      </c>
      <c r="D181" s="56"/>
      <c r="E181" s="64" t="s">
        <v>252</v>
      </c>
      <c r="F181" s="65"/>
      <c r="G181" s="65"/>
      <c r="H181" s="271" t="e">
        <f t="shared" si="8"/>
        <v>#DIV/0!</v>
      </c>
      <c r="I181" s="65"/>
      <c r="J181" s="58"/>
      <c r="K181" s="271"/>
    </row>
    <row r="182" spans="1:11" s="70" customFormat="1" ht="11.25" customHeight="1">
      <c r="A182" s="67">
        <v>852</v>
      </c>
      <c r="B182" s="68"/>
      <c r="C182" s="68"/>
      <c r="D182" s="69"/>
      <c r="E182" s="57" t="s">
        <v>155</v>
      </c>
      <c r="F182" s="59">
        <f>SUM(F183,F185,F187,F189,F191,)</f>
        <v>386186</v>
      </c>
      <c r="G182" s="59">
        <f>SUM(G183,G185,G187,G189,G191)</f>
        <v>210883</v>
      </c>
      <c r="H182" s="271">
        <f aca="true" t="shared" si="9" ref="H182:H196">ROUND((G182/F182)*100,2)</f>
        <v>54.61</v>
      </c>
      <c r="I182" s="59"/>
      <c r="J182" s="59"/>
      <c r="K182" s="271"/>
    </row>
    <row r="183" spans="1:11" s="74" customFormat="1" ht="92.25" customHeight="1">
      <c r="A183" s="60"/>
      <c r="B183" s="71">
        <v>85213</v>
      </c>
      <c r="C183" s="71"/>
      <c r="D183" s="72" t="s">
        <v>244</v>
      </c>
      <c r="E183" s="73" t="s">
        <v>304</v>
      </c>
      <c r="F183" s="59">
        <f>SUM(F184:F184)</f>
        <v>7464</v>
      </c>
      <c r="G183" s="59">
        <f>SUM(G184:G184)</f>
        <v>4414</v>
      </c>
      <c r="H183" s="271">
        <f>ROUND((G183/F183)*100,2)</f>
        <v>59.14</v>
      </c>
      <c r="I183" s="59"/>
      <c r="J183" s="59"/>
      <c r="K183" s="271"/>
    </row>
    <row r="184" spans="1:11" s="66" customFormat="1" ht="48.75" customHeight="1">
      <c r="A184" s="60"/>
      <c r="B184" s="55"/>
      <c r="C184" s="55">
        <v>2030</v>
      </c>
      <c r="D184" s="56"/>
      <c r="E184" s="64" t="s">
        <v>251</v>
      </c>
      <c r="F184" s="65">
        <v>7464</v>
      </c>
      <c r="G184" s="58">
        <v>4414</v>
      </c>
      <c r="H184" s="273">
        <f>ROUND((G184/F184)*100,2)</f>
        <v>59.14</v>
      </c>
      <c r="I184" s="65"/>
      <c r="J184" s="58"/>
      <c r="K184" s="273"/>
    </row>
    <row r="185" spans="1:11" s="74" customFormat="1" ht="36.75" customHeight="1">
      <c r="A185" s="60"/>
      <c r="B185" s="71">
        <v>85214</v>
      </c>
      <c r="C185" s="71"/>
      <c r="D185" s="72" t="s">
        <v>244</v>
      </c>
      <c r="E185" s="73" t="s">
        <v>205</v>
      </c>
      <c r="F185" s="59">
        <f>SUM(F186:F186)</f>
        <v>145579</v>
      </c>
      <c r="G185" s="59">
        <f>SUM(G186:G186)</f>
        <v>66177</v>
      </c>
      <c r="H185" s="271">
        <f t="shared" si="9"/>
        <v>45.46</v>
      </c>
      <c r="I185" s="59"/>
      <c r="J185" s="59"/>
      <c r="K185" s="271"/>
    </row>
    <row r="186" spans="1:11" s="66" customFormat="1" ht="51" customHeight="1">
      <c r="A186" s="60"/>
      <c r="B186" s="55"/>
      <c r="C186" s="55">
        <v>2030</v>
      </c>
      <c r="D186" s="56"/>
      <c r="E186" s="64" t="s">
        <v>251</v>
      </c>
      <c r="F186" s="65">
        <v>145579</v>
      </c>
      <c r="G186" s="58">
        <v>66177</v>
      </c>
      <c r="H186" s="273">
        <f t="shared" si="9"/>
        <v>45.46</v>
      </c>
      <c r="I186" s="65"/>
      <c r="J186" s="58"/>
      <c r="K186" s="273"/>
    </row>
    <row r="187" spans="1:11" s="74" customFormat="1" ht="36.75" customHeight="1">
      <c r="A187" s="60"/>
      <c r="B187" s="71">
        <v>85216</v>
      </c>
      <c r="C187" s="71"/>
      <c r="D187" s="72" t="s">
        <v>244</v>
      </c>
      <c r="E187" s="73" t="s">
        <v>73</v>
      </c>
      <c r="F187" s="59">
        <f>SUM(F188:F188)</f>
        <v>89325</v>
      </c>
      <c r="G187" s="59">
        <f>SUM(G188:G188)</f>
        <v>53635</v>
      </c>
      <c r="H187" s="271">
        <f>ROUND((G187/F187)*100,2)</f>
        <v>60.04</v>
      </c>
      <c r="I187" s="59"/>
      <c r="J187" s="59"/>
      <c r="K187" s="271"/>
    </row>
    <row r="188" spans="1:11" s="66" customFormat="1" ht="51" customHeight="1">
      <c r="A188" s="60"/>
      <c r="B188" s="55"/>
      <c r="C188" s="55">
        <v>2030</v>
      </c>
      <c r="D188" s="56"/>
      <c r="E188" s="64" t="s">
        <v>251</v>
      </c>
      <c r="F188" s="65">
        <v>89325</v>
      </c>
      <c r="G188" s="58">
        <v>53635</v>
      </c>
      <c r="H188" s="273">
        <f>ROUND((G188/F188)*100,2)</f>
        <v>60.04</v>
      </c>
      <c r="I188" s="65"/>
      <c r="J188" s="58"/>
      <c r="K188" s="273"/>
    </row>
    <row r="189" spans="1:11" s="74" customFormat="1" ht="20.25" customHeight="1">
      <c r="A189" s="60"/>
      <c r="B189" s="71">
        <v>85219</v>
      </c>
      <c r="C189" s="71"/>
      <c r="D189" s="72" t="s">
        <v>244</v>
      </c>
      <c r="E189" s="73" t="s">
        <v>165</v>
      </c>
      <c r="F189" s="59">
        <f>SUM(F190:F190)</f>
        <v>68053</v>
      </c>
      <c r="G189" s="59">
        <f>SUM(G190:G190)</f>
        <v>38812</v>
      </c>
      <c r="H189" s="271">
        <f t="shared" si="9"/>
        <v>57.03</v>
      </c>
      <c r="I189" s="59"/>
      <c r="J189" s="59"/>
      <c r="K189" s="271"/>
    </row>
    <row r="190" spans="1:11" s="66" customFormat="1" ht="46.5" customHeight="1">
      <c r="A190" s="60"/>
      <c r="B190" s="55"/>
      <c r="C190" s="55">
        <v>2030</v>
      </c>
      <c r="D190" s="56"/>
      <c r="E190" s="64" t="s">
        <v>251</v>
      </c>
      <c r="F190" s="65">
        <v>68053</v>
      </c>
      <c r="G190" s="65">
        <v>38812</v>
      </c>
      <c r="H190" s="273">
        <f t="shared" si="9"/>
        <v>57.03</v>
      </c>
      <c r="I190" s="65"/>
      <c r="J190" s="58"/>
      <c r="K190" s="273"/>
    </row>
    <row r="191" spans="1:11" s="74" customFormat="1" ht="12.75" customHeight="1">
      <c r="A191" s="60"/>
      <c r="B191" s="71">
        <v>85295</v>
      </c>
      <c r="C191" s="71"/>
      <c r="D191" s="72" t="s">
        <v>244</v>
      </c>
      <c r="E191" s="73" t="s">
        <v>146</v>
      </c>
      <c r="F191" s="59">
        <f>SUM(F192:F192)</f>
        <v>75765</v>
      </c>
      <c r="G191" s="59">
        <f>SUM(G192:G192)</f>
        <v>47845</v>
      </c>
      <c r="H191" s="271">
        <f t="shared" si="9"/>
        <v>63.15</v>
      </c>
      <c r="I191" s="59"/>
      <c r="J191" s="59"/>
      <c r="K191" s="271"/>
    </row>
    <row r="192" spans="1:11" s="66" customFormat="1" ht="51" customHeight="1">
      <c r="A192" s="60"/>
      <c r="B192" s="55"/>
      <c r="C192" s="55">
        <v>2030</v>
      </c>
      <c r="D192" s="56"/>
      <c r="E192" s="64" t="s">
        <v>251</v>
      </c>
      <c r="F192" s="65">
        <v>75765</v>
      </c>
      <c r="G192" s="65">
        <v>47845</v>
      </c>
      <c r="H192" s="273">
        <f t="shared" si="9"/>
        <v>63.15</v>
      </c>
      <c r="I192" s="65"/>
      <c r="J192" s="58"/>
      <c r="K192" s="273"/>
    </row>
    <row r="193" spans="1:11" s="70" customFormat="1" ht="18.75">
      <c r="A193" s="67">
        <v>854</v>
      </c>
      <c r="B193" s="68"/>
      <c r="C193" s="68"/>
      <c r="D193" s="69"/>
      <c r="E193" s="57" t="s">
        <v>157</v>
      </c>
      <c r="F193" s="59">
        <f>SUM(F194)</f>
        <v>165763</v>
      </c>
      <c r="G193" s="59">
        <f>SUM(G194)</f>
        <v>165763</v>
      </c>
      <c r="H193" s="292">
        <f t="shared" si="9"/>
        <v>100</v>
      </c>
      <c r="I193" s="59"/>
      <c r="J193" s="59"/>
      <c r="K193" s="292"/>
    </row>
    <row r="194" spans="1:11" s="66" customFormat="1" ht="22.5" customHeight="1">
      <c r="A194" s="60"/>
      <c r="B194" s="71">
        <v>85415</v>
      </c>
      <c r="C194" s="55"/>
      <c r="D194" s="56"/>
      <c r="E194" s="73" t="s">
        <v>254</v>
      </c>
      <c r="F194" s="59">
        <f>SUM(F195)</f>
        <v>165763</v>
      </c>
      <c r="G194" s="59">
        <f>SUM(G195)</f>
        <v>165763</v>
      </c>
      <c r="H194" s="274">
        <f t="shared" si="9"/>
        <v>100</v>
      </c>
      <c r="I194" s="59"/>
      <c r="J194" s="59"/>
      <c r="K194" s="274"/>
    </row>
    <row r="195" spans="1:11" s="66" customFormat="1" ht="51" customHeight="1">
      <c r="A195" s="60"/>
      <c r="B195" s="55"/>
      <c r="C195" s="55">
        <v>2030</v>
      </c>
      <c r="D195" s="56"/>
      <c r="E195" s="64" t="s">
        <v>251</v>
      </c>
      <c r="F195" s="65">
        <v>165763</v>
      </c>
      <c r="G195" s="58">
        <v>165763</v>
      </c>
      <c r="H195" s="273">
        <f>ROUND((G195/F195)*100,2)</f>
        <v>100</v>
      </c>
      <c r="I195" s="65"/>
      <c r="J195" s="58"/>
      <c r="K195" s="273"/>
    </row>
    <row r="196" spans="1:11" s="93" customFormat="1" ht="11.25">
      <c r="A196" s="663" t="s">
        <v>255</v>
      </c>
      <c r="B196" s="664"/>
      <c r="C196" s="664"/>
      <c r="D196" s="664"/>
      <c r="E196" s="664"/>
      <c r="F196" s="113">
        <f>SUM(F171,F182,F193,)</f>
        <v>569912</v>
      </c>
      <c r="G196" s="113">
        <f>SUM(G168,G171,G182,G193,G122)</f>
        <v>396984.93</v>
      </c>
      <c r="H196" s="309">
        <f t="shared" si="9"/>
        <v>69.66</v>
      </c>
      <c r="I196" s="113">
        <f>SUM(I168,I171,I182,I193)</f>
        <v>19936</v>
      </c>
      <c r="J196" s="113">
        <f>SUM(J168,J171,J182,J193)</f>
        <v>0</v>
      </c>
      <c r="K196" s="276">
        <f>ROUND((J196/I196)*100,2)</f>
        <v>0</v>
      </c>
    </row>
    <row r="197" spans="1:11" s="338" customFormat="1" ht="22.5" customHeight="1" hidden="1">
      <c r="A197" s="651" t="s">
        <v>300</v>
      </c>
      <c r="B197" s="652"/>
      <c r="C197" s="652"/>
      <c r="D197" s="652"/>
      <c r="E197" s="653"/>
      <c r="F197" s="336"/>
      <c r="G197" s="336"/>
      <c r="H197" s="337"/>
      <c r="I197" s="336"/>
      <c r="J197" s="336"/>
      <c r="K197" s="337"/>
    </row>
    <row r="198" spans="1:11" s="345" customFormat="1" ht="11.25" customHeight="1" hidden="1">
      <c r="A198" s="339">
        <v>600</v>
      </c>
      <c r="B198" s="340"/>
      <c r="C198" s="340"/>
      <c r="D198" s="341"/>
      <c r="E198" s="342" t="s">
        <v>166</v>
      </c>
      <c r="F198" s="343">
        <f>SUM(F199)</f>
        <v>0</v>
      </c>
      <c r="G198" s="343">
        <f>SUM(G199)</f>
        <v>0</v>
      </c>
      <c r="H198" s="344" t="e">
        <f>ROUND((G198/F198)*100,2)</f>
        <v>#DIV/0!</v>
      </c>
      <c r="I198" s="343"/>
      <c r="J198" s="343"/>
      <c r="K198" s="344"/>
    </row>
    <row r="199" spans="1:11" s="348" customFormat="1" ht="9.75" customHeight="1" hidden="1">
      <c r="A199" s="346"/>
      <c r="B199" s="335">
        <v>60016</v>
      </c>
      <c r="C199" s="335"/>
      <c r="D199" s="347" t="s">
        <v>244</v>
      </c>
      <c r="E199" s="332" t="s">
        <v>167</v>
      </c>
      <c r="F199" s="343">
        <f>SUM(F200:F200)</f>
        <v>0</v>
      </c>
      <c r="G199" s="343">
        <f>SUM(G200:G200)</f>
        <v>0</v>
      </c>
      <c r="H199" s="344" t="e">
        <f>ROUND((G199/F199)*100,2)</f>
        <v>#DIV/0!</v>
      </c>
      <c r="I199" s="343"/>
      <c r="J199" s="343"/>
      <c r="K199" s="344"/>
    </row>
    <row r="200" spans="1:11" s="355" customFormat="1" ht="47.25" customHeight="1" hidden="1">
      <c r="A200" s="346"/>
      <c r="B200" s="349"/>
      <c r="C200" s="349">
        <v>2440</v>
      </c>
      <c r="D200" s="350"/>
      <c r="E200" s="351" t="s">
        <v>68</v>
      </c>
      <c r="F200" s="352"/>
      <c r="G200" s="352"/>
      <c r="H200" s="344" t="e">
        <f>ROUND((G200/F200)*100,2)</f>
        <v>#DIV/0!</v>
      </c>
      <c r="I200" s="352"/>
      <c r="J200" s="353"/>
      <c r="K200" s="354"/>
    </row>
    <row r="201" spans="1:11" s="70" customFormat="1" ht="18.75" hidden="1">
      <c r="A201" s="67">
        <v>854</v>
      </c>
      <c r="B201" s="68"/>
      <c r="C201" s="68"/>
      <c r="D201" s="69"/>
      <c r="E201" s="78" t="s">
        <v>157</v>
      </c>
      <c r="F201" s="59">
        <f>SUM(F202)</f>
        <v>0</v>
      </c>
      <c r="G201" s="59">
        <f>SUM(G202)</f>
        <v>0</v>
      </c>
      <c r="H201" s="271">
        <v>0</v>
      </c>
      <c r="I201" s="59"/>
      <c r="J201" s="59"/>
      <c r="K201" s="271"/>
    </row>
    <row r="202" spans="1:11" s="74" customFormat="1" ht="18" hidden="1">
      <c r="A202" s="60"/>
      <c r="B202" s="71">
        <v>85415</v>
      </c>
      <c r="C202" s="71"/>
      <c r="D202" s="72" t="s">
        <v>244</v>
      </c>
      <c r="E202" s="73" t="s">
        <v>254</v>
      </c>
      <c r="F202" s="59">
        <f>SUM(F203:F203)</f>
        <v>0</v>
      </c>
      <c r="G202" s="59">
        <f>SUM(G203:G203)</f>
        <v>0</v>
      </c>
      <c r="H202" s="271">
        <v>0</v>
      </c>
      <c r="I202" s="59"/>
      <c r="J202" s="59"/>
      <c r="K202" s="271"/>
    </row>
    <row r="203" spans="1:11" s="66" customFormat="1" ht="48.75" hidden="1">
      <c r="A203" s="60"/>
      <c r="B203" s="55"/>
      <c r="C203" s="55">
        <v>2440</v>
      </c>
      <c r="D203" s="56"/>
      <c r="E203" s="64" t="s">
        <v>256</v>
      </c>
      <c r="F203" s="65">
        <v>0</v>
      </c>
      <c r="G203" s="112">
        <v>0</v>
      </c>
      <c r="H203" s="273">
        <v>0</v>
      </c>
      <c r="I203" s="65"/>
      <c r="J203" s="112"/>
      <c r="K203" s="273"/>
    </row>
    <row r="204" spans="1:11" s="93" customFormat="1" ht="11.25">
      <c r="A204" s="663" t="s">
        <v>257</v>
      </c>
      <c r="B204" s="664"/>
      <c r="C204" s="664"/>
      <c r="D204" s="664"/>
      <c r="E204" s="664"/>
      <c r="F204" s="113">
        <f>SUM(F198,F201)</f>
        <v>0</v>
      </c>
      <c r="G204" s="268">
        <f>SUM(G198,G201)</f>
        <v>0</v>
      </c>
      <c r="H204" s="309"/>
      <c r="I204" s="113"/>
      <c r="J204" s="268"/>
      <c r="K204" s="280"/>
    </row>
    <row r="205" spans="1:11" s="93" customFormat="1" ht="35.25" customHeight="1">
      <c r="A205" s="660" t="s">
        <v>382</v>
      </c>
      <c r="B205" s="661"/>
      <c r="C205" s="661"/>
      <c r="D205" s="661"/>
      <c r="E205" s="662"/>
      <c r="F205" s="98"/>
      <c r="G205" s="266"/>
      <c r="H205" s="276"/>
      <c r="I205" s="98"/>
      <c r="J205" s="266"/>
      <c r="K205" s="276"/>
    </row>
    <row r="206" spans="1:11" s="70" customFormat="1" ht="9" customHeight="1" hidden="1">
      <c r="A206" s="67">
        <v>750</v>
      </c>
      <c r="B206" s="68"/>
      <c r="C206" s="68"/>
      <c r="D206" s="69"/>
      <c r="E206" s="57" t="s">
        <v>149</v>
      </c>
      <c r="F206" s="59">
        <f>SUM(F207)</f>
        <v>0</v>
      </c>
      <c r="G206" s="59">
        <f>SUM(G207)</f>
        <v>0</v>
      </c>
      <c r="H206" s="271" t="e">
        <f aca="true" t="shared" si="10" ref="H206:H217">ROUND((G206/F206)*100,2)</f>
        <v>#DIV/0!</v>
      </c>
      <c r="I206" s="59">
        <f>SUM(I207)</f>
        <v>0</v>
      </c>
      <c r="J206" s="59">
        <f>SUM(J207)</f>
        <v>0</v>
      </c>
      <c r="K206" s="271" t="e">
        <f>ROUND((J206/I206)*100,2)</f>
        <v>#DIV/0!</v>
      </c>
    </row>
    <row r="207" spans="1:11" s="74" customFormat="1" ht="18" hidden="1">
      <c r="A207" s="60"/>
      <c r="B207" s="71">
        <v>75023</v>
      </c>
      <c r="C207" s="71"/>
      <c r="D207" s="72" t="s">
        <v>244</v>
      </c>
      <c r="E207" s="73" t="s">
        <v>150</v>
      </c>
      <c r="F207" s="59">
        <f>SUM(F208:F209)</f>
        <v>0</v>
      </c>
      <c r="G207" s="59">
        <f>SUM(G208:G209)</f>
        <v>0</v>
      </c>
      <c r="H207" s="271" t="e">
        <f t="shared" si="10"/>
        <v>#DIV/0!</v>
      </c>
      <c r="I207" s="59">
        <f>SUM(I208:I209)</f>
        <v>0</v>
      </c>
      <c r="J207" s="59">
        <f>SUM(J208:J209)</f>
        <v>0</v>
      </c>
      <c r="K207" s="271" t="e">
        <f>ROUND((J207/I207)*100,2)</f>
        <v>#DIV/0!</v>
      </c>
    </row>
    <row r="208" spans="1:11" s="66" customFormat="1" ht="48.75" hidden="1">
      <c r="A208" s="60"/>
      <c r="B208" s="55"/>
      <c r="C208" s="55">
        <v>2700</v>
      </c>
      <c r="D208" s="56"/>
      <c r="E208" s="64" t="s">
        <v>258</v>
      </c>
      <c r="F208" s="65">
        <v>0</v>
      </c>
      <c r="G208" s="112">
        <v>0</v>
      </c>
      <c r="H208" s="273" t="e">
        <f t="shared" si="10"/>
        <v>#DIV/0!</v>
      </c>
      <c r="I208" s="65">
        <v>0</v>
      </c>
      <c r="J208" s="112">
        <v>0</v>
      </c>
      <c r="K208" s="273" t="e">
        <f>ROUND((J208/I208)*100,2)</f>
        <v>#DIV/0!</v>
      </c>
    </row>
    <row r="209" spans="1:11" s="66" customFormat="1" ht="48.75" hidden="1">
      <c r="A209" s="60"/>
      <c r="B209" s="55"/>
      <c r="C209" s="55">
        <v>6290</v>
      </c>
      <c r="D209" s="56"/>
      <c r="E209" s="64" t="s">
        <v>259</v>
      </c>
      <c r="F209" s="65">
        <v>0</v>
      </c>
      <c r="G209" s="112">
        <v>0</v>
      </c>
      <c r="H209" s="273" t="e">
        <f t="shared" si="10"/>
        <v>#DIV/0!</v>
      </c>
      <c r="I209" s="65">
        <v>0</v>
      </c>
      <c r="J209" s="112">
        <v>0</v>
      </c>
      <c r="K209" s="273" t="e">
        <f>ROUND((J209/I209)*100,2)</f>
        <v>#DIV/0!</v>
      </c>
    </row>
    <row r="210" spans="1:11" s="70" customFormat="1" ht="12" customHeight="1">
      <c r="A210" s="104">
        <v>10</v>
      </c>
      <c r="B210" s="68"/>
      <c r="C210" s="68"/>
      <c r="D210" s="69"/>
      <c r="E210" s="57" t="s">
        <v>143</v>
      </c>
      <c r="F210" s="59"/>
      <c r="G210" s="59"/>
      <c r="H210" s="271"/>
      <c r="I210" s="59">
        <f>SUM(I211)</f>
        <v>1608344</v>
      </c>
      <c r="J210" s="59">
        <f>SUM(J211)</f>
        <v>0</v>
      </c>
      <c r="K210" s="59">
        <f>SUM(K211)</f>
        <v>0</v>
      </c>
    </row>
    <row r="211" spans="1:11" s="74" customFormat="1" ht="11.25" customHeight="1">
      <c r="A211" s="60"/>
      <c r="B211" s="106">
        <v>1010</v>
      </c>
      <c r="C211" s="71"/>
      <c r="D211" s="72"/>
      <c r="E211" s="73" t="s">
        <v>74</v>
      </c>
      <c r="F211" s="63"/>
      <c r="G211" s="87"/>
      <c r="H211" s="271"/>
      <c r="I211" s="63">
        <f>SUM(I213:I214)</f>
        <v>1608344</v>
      </c>
      <c r="J211" s="63">
        <f>SUM(J213:J214)</f>
        <v>0</v>
      </c>
      <c r="K211" s="87">
        <f>SUM(K213:K214)</f>
        <v>0</v>
      </c>
    </row>
    <row r="212" spans="1:11" s="66" customFormat="1" ht="9.75" hidden="1">
      <c r="A212" s="60"/>
      <c r="B212" s="55"/>
      <c r="C212" s="55"/>
      <c r="D212" s="56"/>
      <c r="E212" s="64"/>
      <c r="F212" s="65">
        <v>0</v>
      </c>
      <c r="G212" s="112">
        <v>0</v>
      </c>
      <c r="H212" s="273">
        <v>0</v>
      </c>
      <c r="I212" s="65"/>
      <c r="J212" s="112"/>
      <c r="K212" s="273"/>
    </row>
    <row r="213" spans="1:11" s="66" customFormat="1" ht="70.5" customHeight="1">
      <c r="A213" s="60"/>
      <c r="B213" s="55"/>
      <c r="C213" s="55">
        <v>6298</v>
      </c>
      <c r="D213" s="56"/>
      <c r="E213" s="64"/>
      <c r="F213" s="65"/>
      <c r="G213" s="112"/>
      <c r="H213" s="271"/>
      <c r="I213" s="65">
        <v>1608344</v>
      </c>
      <c r="J213" s="112"/>
      <c r="K213" s="273"/>
    </row>
    <row r="214" spans="1:11" s="70" customFormat="1" ht="12" customHeight="1" hidden="1">
      <c r="A214" s="104">
        <v>10</v>
      </c>
      <c r="B214" s="68"/>
      <c r="C214" s="68"/>
      <c r="D214" s="69"/>
      <c r="E214" s="57" t="s">
        <v>143</v>
      </c>
      <c r="F214" s="59">
        <f>SUM(F215)</f>
        <v>0</v>
      </c>
      <c r="G214" s="59">
        <f>SUM(G215)</f>
        <v>0</v>
      </c>
      <c r="H214" s="271" t="e">
        <f t="shared" si="10"/>
        <v>#DIV/0!</v>
      </c>
      <c r="I214" s="59"/>
      <c r="J214" s="59"/>
      <c r="K214" s="271"/>
    </row>
    <row r="215" spans="1:11" s="74" customFormat="1" ht="11.25" customHeight="1" hidden="1">
      <c r="A215" s="60"/>
      <c r="B215" s="106">
        <v>1095</v>
      </c>
      <c r="C215" s="71"/>
      <c r="D215" s="72"/>
      <c r="E215" s="73" t="s">
        <v>216</v>
      </c>
      <c r="F215" s="63">
        <f>SUM(F217:F218)</f>
        <v>0</v>
      </c>
      <c r="G215" s="87">
        <f>SUM(G217:G218)</f>
        <v>0</v>
      </c>
      <c r="H215" s="271" t="e">
        <f t="shared" si="10"/>
        <v>#DIV/0!</v>
      </c>
      <c r="I215" s="63"/>
      <c r="J215" s="87"/>
      <c r="K215" s="271"/>
    </row>
    <row r="216" spans="1:11" s="66" customFormat="1" ht="9.75" hidden="1">
      <c r="A216" s="60"/>
      <c r="B216" s="55"/>
      <c r="C216" s="55"/>
      <c r="D216" s="56"/>
      <c r="E216" s="64"/>
      <c r="F216" s="65">
        <v>0</v>
      </c>
      <c r="G216" s="112">
        <v>0</v>
      </c>
      <c r="H216" s="273">
        <v>0</v>
      </c>
      <c r="I216" s="65"/>
      <c r="J216" s="112"/>
      <c r="K216" s="273"/>
    </row>
    <row r="217" spans="1:11" s="66" customFormat="1" ht="70.5" customHeight="1" hidden="1">
      <c r="A217" s="60"/>
      <c r="B217" s="55"/>
      <c r="C217" s="55">
        <v>2700</v>
      </c>
      <c r="D217" s="56"/>
      <c r="E217" s="64" t="s">
        <v>305</v>
      </c>
      <c r="F217" s="65"/>
      <c r="G217" s="112"/>
      <c r="H217" s="271" t="e">
        <f t="shared" si="10"/>
        <v>#DIV/0!</v>
      </c>
      <c r="I217" s="65"/>
      <c r="J217" s="112"/>
      <c r="K217" s="273"/>
    </row>
    <row r="218" spans="1:11" s="66" customFormat="1" ht="57" customHeight="1" hidden="1">
      <c r="A218" s="60"/>
      <c r="B218" s="55"/>
      <c r="C218" s="55">
        <v>2710</v>
      </c>
      <c r="D218" s="56"/>
      <c r="E218" s="64" t="s">
        <v>306</v>
      </c>
      <c r="F218" s="65"/>
      <c r="G218" s="112"/>
      <c r="H218" s="273" t="e">
        <f>ROUND((G218/F218)*100,2)</f>
        <v>#DIV/0!</v>
      </c>
      <c r="I218" s="65"/>
      <c r="J218" s="112"/>
      <c r="K218" s="273"/>
    </row>
    <row r="219" spans="1:11" s="70" customFormat="1" ht="9.75">
      <c r="A219" s="67">
        <v>600</v>
      </c>
      <c r="B219" s="68"/>
      <c r="C219" s="68"/>
      <c r="D219" s="69"/>
      <c r="E219" s="57" t="s">
        <v>166</v>
      </c>
      <c r="F219" s="59"/>
      <c r="G219" s="59"/>
      <c r="H219" s="271"/>
      <c r="I219" s="59">
        <f>SUM(I220)</f>
        <v>435863</v>
      </c>
      <c r="J219" s="59">
        <f>SUM(J220)</f>
        <v>0.17</v>
      </c>
      <c r="K219" s="271">
        <f aca="true" t="shared" si="11" ref="K219:K224">ROUND((J219/I219)*100,2)</f>
        <v>0</v>
      </c>
    </row>
    <row r="220" spans="1:11" s="74" customFormat="1" ht="10.5" customHeight="1">
      <c r="A220" s="60"/>
      <c r="B220" s="71">
        <v>60016</v>
      </c>
      <c r="C220" s="71"/>
      <c r="D220" s="72" t="s">
        <v>244</v>
      </c>
      <c r="E220" s="73" t="s">
        <v>167</v>
      </c>
      <c r="F220" s="59"/>
      <c r="G220" s="59"/>
      <c r="H220" s="271"/>
      <c r="I220" s="59">
        <f>SUM(I221)</f>
        <v>435863</v>
      </c>
      <c r="J220" s="59">
        <f>SUM(J221)</f>
        <v>0.17</v>
      </c>
      <c r="K220" s="271">
        <f t="shared" si="11"/>
        <v>0</v>
      </c>
    </row>
    <row r="221" spans="1:11" s="66" customFormat="1" ht="9.75">
      <c r="A221" s="50"/>
      <c r="B221" s="55"/>
      <c r="C221" s="55">
        <v>6207</v>
      </c>
      <c r="D221" s="56"/>
      <c r="E221" s="64"/>
      <c r="F221" s="281"/>
      <c r="G221" s="281"/>
      <c r="H221" s="282"/>
      <c r="I221" s="281">
        <v>435863</v>
      </c>
      <c r="J221" s="281">
        <v>0.17</v>
      </c>
      <c r="K221" s="282">
        <f t="shared" si="11"/>
        <v>0</v>
      </c>
    </row>
    <row r="222" spans="1:11" s="70" customFormat="1" ht="9.75">
      <c r="A222" s="67">
        <v>750</v>
      </c>
      <c r="B222" s="68"/>
      <c r="C222" s="68"/>
      <c r="D222" s="69"/>
      <c r="E222" s="57" t="s">
        <v>75</v>
      </c>
      <c r="F222" s="59"/>
      <c r="G222" s="59"/>
      <c r="H222" s="271"/>
      <c r="I222" s="59">
        <f>SUM(I223)</f>
        <v>19195</v>
      </c>
      <c r="J222" s="59">
        <f>SUM(J223)</f>
        <v>0</v>
      </c>
      <c r="K222" s="271">
        <f t="shared" si="11"/>
        <v>0</v>
      </c>
    </row>
    <row r="223" spans="1:11" s="74" customFormat="1" ht="28.5" customHeight="1">
      <c r="A223" s="60"/>
      <c r="B223" s="71">
        <v>75023</v>
      </c>
      <c r="C223" s="71"/>
      <c r="D223" s="72" t="s">
        <v>244</v>
      </c>
      <c r="E223" s="73" t="s">
        <v>76</v>
      </c>
      <c r="F223" s="59"/>
      <c r="G223" s="59"/>
      <c r="H223" s="271"/>
      <c r="I223" s="59">
        <f>SUM(I224)</f>
        <v>19195</v>
      </c>
      <c r="J223" s="59">
        <f>SUM(J224)</f>
        <v>0</v>
      </c>
      <c r="K223" s="271">
        <f t="shared" si="11"/>
        <v>0</v>
      </c>
    </row>
    <row r="224" spans="1:11" s="66" customFormat="1" ht="9.75">
      <c r="A224" s="50"/>
      <c r="B224" s="55"/>
      <c r="C224" s="55">
        <v>6208</v>
      </c>
      <c r="D224" s="56"/>
      <c r="E224" s="64"/>
      <c r="F224" s="281"/>
      <c r="G224" s="281"/>
      <c r="H224" s="282"/>
      <c r="I224" s="281">
        <v>19195</v>
      </c>
      <c r="J224" s="281">
        <v>0</v>
      </c>
      <c r="K224" s="282">
        <f t="shared" si="11"/>
        <v>0</v>
      </c>
    </row>
    <row r="225" spans="1:11" s="66" customFormat="1" ht="60.75" customHeight="1" hidden="1">
      <c r="A225" s="50"/>
      <c r="B225" s="55"/>
      <c r="C225" s="55">
        <v>6298</v>
      </c>
      <c r="D225" s="56"/>
      <c r="E225" s="64" t="s">
        <v>377</v>
      </c>
      <c r="F225" s="58"/>
      <c r="G225" s="281"/>
      <c r="H225" s="282"/>
      <c r="I225" s="58"/>
      <c r="J225" s="281"/>
      <c r="K225" s="282">
        <v>0</v>
      </c>
    </row>
    <row r="226" spans="1:11" s="70" customFormat="1" ht="9.75" customHeight="1">
      <c r="A226" s="67">
        <v>801</v>
      </c>
      <c r="B226" s="68"/>
      <c r="C226" s="68"/>
      <c r="D226" s="69"/>
      <c r="E226" s="57" t="s">
        <v>153</v>
      </c>
      <c r="F226" s="59"/>
      <c r="G226" s="59"/>
      <c r="H226" s="271"/>
      <c r="I226" s="59">
        <f>SUM(I227)</f>
        <v>431641</v>
      </c>
      <c r="J226" s="59">
        <f>SUM(J227)</f>
        <v>129922</v>
      </c>
      <c r="K226" s="271">
        <f>ROUND((J226/I226)*100,2)</f>
        <v>30.1</v>
      </c>
    </row>
    <row r="227" spans="1:11" s="74" customFormat="1" ht="8.25" customHeight="1">
      <c r="A227" s="60"/>
      <c r="B227" s="71">
        <v>80101</v>
      </c>
      <c r="C227" s="71"/>
      <c r="D227" s="72" t="s">
        <v>244</v>
      </c>
      <c r="E227" s="73" t="s">
        <v>154</v>
      </c>
      <c r="F227" s="63"/>
      <c r="G227" s="63"/>
      <c r="H227" s="271"/>
      <c r="I227" s="63">
        <f>SUM(I229:I233)</f>
        <v>431641</v>
      </c>
      <c r="J227" s="63">
        <f>SUM(J229:J232)</f>
        <v>129922</v>
      </c>
      <c r="K227" s="271">
        <f>ROUND((J227/I227)*100,2)</f>
        <v>30.1</v>
      </c>
    </row>
    <row r="228" spans="1:11" s="66" customFormat="1" ht="48.75" hidden="1">
      <c r="A228" s="60"/>
      <c r="B228" s="55"/>
      <c r="C228" s="55">
        <v>2700</v>
      </c>
      <c r="D228" s="56"/>
      <c r="E228" s="64" t="s">
        <v>258</v>
      </c>
      <c r="F228" s="65"/>
      <c r="G228" s="112"/>
      <c r="H228" s="273"/>
      <c r="I228" s="65">
        <v>0</v>
      </c>
      <c r="J228" s="112">
        <v>0</v>
      </c>
      <c r="K228" s="273">
        <v>0</v>
      </c>
    </row>
    <row r="229" spans="1:11" s="66" customFormat="1" ht="68.25" hidden="1">
      <c r="A229" s="60"/>
      <c r="B229" s="55"/>
      <c r="C229" s="55">
        <v>2705</v>
      </c>
      <c r="D229" s="56"/>
      <c r="E229" s="64" t="s">
        <v>307</v>
      </c>
      <c r="F229" s="65"/>
      <c r="G229" s="112"/>
      <c r="H229" s="273"/>
      <c r="I229" s="65">
        <v>0</v>
      </c>
      <c r="J229" s="112">
        <v>0</v>
      </c>
      <c r="K229" s="273">
        <v>0</v>
      </c>
    </row>
    <row r="230" spans="1:11" s="66" customFormat="1" ht="29.25" customHeight="1" hidden="1">
      <c r="A230" s="60"/>
      <c r="B230" s="55"/>
      <c r="C230" s="55">
        <v>2700</v>
      </c>
      <c r="D230" s="56"/>
      <c r="E230" s="64" t="s">
        <v>258</v>
      </c>
      <c r="F230" s="65"/>
      <c r="G230" s="112"/>
      <c r="H230" s="273"/>
      <c r="I230" s="65">
        <v>0</v>
      </c>
      <c r="J230" s="112">
        <v>0</v>
      </c>
      <c r="K230" s="273">
        <v>0</v>
      </c>
    </row>
    <row r="231" spans="1:11" s="66" customFormat="1" ht="58.5" customHeight="1" hidden="1">
      <c r="A231" s="60"/>
      <c r="B231" s="55"/>
      <c r="C231" s="55">
        <v>2710</v>
      </c>
      <c r="D231" s="56"/>
      <c r="E231" s="64" t="s">
        <v>306</v>
      </c>
      <c r="F231" s="65"/>
      <c r="G231" s="65"/>
      <c r="H231" s="271" t="e">
        <f>ROUND((G231/F231)*100,2)</f>
        <v>#DIV/0!</v>
      </c>
      <c r="I231" s="65"/>
      <c r="J231" s="112"/>
      <c r="K231" s="273"/>
    </row>
    <row r="232" spans="1:11" s="66" customFormat="1" ht="61.5" customHeight="1">
      <c r="A232" s="60"/>
      <c r="B232" s="55"/>
      <c r="C232" s="55">
        <v>6298</v>
      </c>
      <c r="D232" s="56"/>
      <c r="E232" s="64" t="s">
        <v>377</v>
      </c>
      <c r="F232" s="65"/>
      <c r="G232" s="112"/>
      <c r="H232" s="273"/>
      <c r="I232" s="65">
        <v>431641</v>
      </c>
      <c r="J232" s="112">
        <v>129922</v>
      </c>
      <c r="K232" s="273">
        <f>ROUND((J232/I232)*100,2)</f>
        <v>30.1</v>
      </c>
    </row>
    <row r="233" spans="1:11" s="66" customFormat="1" ht="61.5" customHeight="1" hidden="1">
      <c r="A233" s="60"/>
      <c r="B233" s="55"/>
      <c r="C233" s="55">
        <v>6300</v>
      </c>
      <c r="D233" s="56"/>
      <c r="E233" s="64"/>
      <c r="F233" s="65"/>
      <c r="G233" s="112"/>
      <c r="H233" s="273"/>
      <c r="I233" s="65">
        <v>0</v>
      </c>
      <c r="J233" s="112">
        <v>0</v>
      </c>
      <c r="K233" s="273" t="e">
        <f>ROUND((J233/I233)*100,2)</f>
        <v>#DIV/0!</v>
      </c>
    </row>
    <row r="234" spans="1:11" s="80" customFormat="1" ht="11.25" customHeight="1">
      <c r="A234" s="75">
        <v>852</v>
      </c>
      <c r="B234" s="76"/>
      <c r="C234" s="76"/>
      <c r="D234" s="77"/>
      <c r="E234" s="78" t="s">
        <v>155</v>
      </c>
      <c r="F234" s="79">
        <f>SUM(F235)</f>
        <v>12000</v>
      </c>
      <c r="G234" s="79">
        <f>SUM(G235)</f>
        <v>6039</v>
      </c>
      <c r="H234" s="271">
        <f aca="true" t="shared" si="12" ref="H234:H240">ROUND((G234/F234)*100,2)</f>
        <v>50.33</v>
      </c>
      <c r="I234" s="79"/>
      <c r="J234" s="59"/>
      <c r="K234" s="271"/>
    </row>
    <row r="235" spans="1:11" s="91" customFormat="1" ht="64.5" customHeight="1">
      <c r="A235" s="89"/>
      <c r="B235" s="81">
        <v>85212</v>
      </c>
      <c r="C235" s="81"/>
      <c r="D235" s="90"/>
      <c r="E235" s="62" t="s">
        <v>364</v>
      </c>
      <c r="F235" s="87">
        <f>SUM(F236)</f>
        <v>12000</v>
      </c>
      <c r="G235" s="87">
        <f>SUM(G236)</f>
        <v>6039</v>
      </c>
      <c r="H235" s="293">
        <f t="shared" si="12"/>
        <v>50.33</v>
      </c>
      <c r="I235" s="87"/>
      <c r="J235" s="87"/>
      <c r="K235" s="293"/>
    </row>
    <row r="236" spans="1:11" s="66" customFormat="1" ht="51.75" customHeight="1">
      <c r="A236" s="60"/>
      <c r="B236" s="55"/>
      <c r="C236" s="55">
        <v>2910</v>
      </c>
      <c r="D236" s="56"/>
      <c r="E236" s="64" t="s">
        <v>69</v>
      </c>
      <c r="F236" s="65">
        <v>12000</v>
      </c>
      <c r="G236" s="58">
        <v>6039</v>
      </c>
      <c r="H236" s="291">
        <f t="shared" si="12"/>
        <v>50.33</v>
      </c>
      <c r="I236" s="65"/>
      <c r="J236" s="58"/>
      <c r="K236" s="291"/>
    </row>
    <row r="237" spans="1:11" s="70" customFormat="1" ht="30" customHeight="1">
      <c r="A237" s="67">
        <v>853</v>
      </c>
      <c r="B237" s="68"/>
      <c r="C237" s="68"/>
      <c r="D237" s="69"/>
      <c r="E237" s="57" t="s">
        <v>168</v>
      </c>
      <c r="F237" s="59">
        <f>SUM(F238)</f>
        <v>414214.5</v>
      </c>
      <c r="G237" s="59">
        <f>SUM(G238)</f>
        <v>256350.56</v>
      </c>
      <c r="H237" s="271">
        <f t="shared" si="12"/>
        <v>61.89</v>
      </c>
      <c r="I237" s="59"/>
      <c r="J237" s="59"/>
      <c r="K237" s="273"/>
    </row>
    <row r="238" spans="1:11" s="74" customFormat="1" ht="12" customHeight="1">
      <c r="A238" s="60"/>
      <c r="B238" s="71">
        <v>85395</v>
      </c>
      <c r="C238" s="71"/>
      <c r="D238" s="72" t="s">
        <v>244</v>
      </c>
      <c r="E238" s="73" t="s">
        <v>146</v>
      </c>
      <c r="F238" s="63">
        <f>SUM(F239:F242)</f>
        <v>414214.5</v>
      </c>
      <c r="G238" s="87">
        <f>SUM(G239:G242)</f>
        <v>256350.56</v>
      </c>
      <c r="H238" s="271">
        <f t="shared" si="12"/>
        <v>61.89</v>
      </c>
      <c r="I238" s="63"/>
      <c r="J238" s="63"/>
      <c r="K238" s="273"/>
    </row>
    <row r="239" spans="1:11" s="66" customFormat="1" ht="29.25" customHeight="1">
      <c r="A239" s="60"/>
      <c r="B239" s="55"/>
      <c r="C239" s="55">
        <v>2007</v>
      </c>
      <c r="D239" s="56"/>
      <c r="E239" s="333" t="s">
        <v>343</v>
      </c>
      <c r="F239" s="65">
        <v>364374.65</v>
      </c>
      <c r="G239" s="82">
        <v>226103.85</v>
      </c>
      <c r="H239" s="273">
        <f t="shared" si="12"/>
        <v>62.05</v>
      </c>
      <c r="I239" s="65"/>
      <c r="J239" s="82"/>
      <c r="K239" s="273"/>
    </row>
    <row r="240" spans="1:11" s="66" customFormat="1" ht="29.25">
      <c r="A240" s="60"/>
      <c r="B240" s="55"/>
      <c r="C240" s="55">
        <v>2009</v>
      </c>
      <c r="D240" s="56"/>
      <c r="E240" s="64" t="s">
        <v>343</v>
      </c>
      <c r="F240" s="65">
        <v>49839.85</v>
      </c>
      <c r="G240" s="112">
        <v>30246.71</v>
      </c>
      <c r="H240" s="273">
        <f t="shared" si="12"/>
        <v>60.69</v>
      </c>
      <c r="I240" s="65"/>
      <c r="J240" s="112"/>
      <c r="K240" s="273"/>
    </row>
    <row r="241" spans="1:11" s="66" customFormat="1" ht="9.75" hidden="1">
      <c r="A241" s="60"/>
      <c r="B241" s="55"/>
      <c r="C241" s="55">
        <v>6208</v>
      </c>
      <c r="D241" s="56"/>
      <c r="E241" s="64" t="s">
        <v>344</v>
      </c>
      <c r="F241" s="65"/>
      <c r="G241" s="82"/>
      <c r="H241" s="273"/>
      <c r="I241" s="65"/>
      <c r="J241" s="65"/>
      <c r="K241" s="273" t="e">
        <f>ROUND((J241/I241)*100,2)</f>
        <v>#DIV/0!</v>
      </c>
    </row>
    <row r="242" spans="1:11" s="66" customFormat="1" ht="9.75" hidden="1">
      <c r="A242" s="60"/>
      <c r="B242" s="55"/>
      <c r="C242" s="55">
        <v>6209</v>
      </c>
      <c r="D242" s="56"/>
      <c r="E242" s="64" t="s">
        <v>344</v>
      </c>
      <c r="F242" s="65"/>
      <c r="G242" s="112"/>
      <c r="H242" s="273"/>
      <c r="I242" s="65"/>
      <c r="J242" s="65"/>
      <c r="K242" s="273" t="e">
        <f>ROUND((J242/I242)*100,2)</f>
        <v>#DIV/0!</v>
      </c>
    </row>
    <row r="243" spans="1:11" s="74" customFormat="1" ht="18" hidden="1">
      <c r="A243" s="60"/>
      <c r="B243" s="71">
        <v>80110</v>
      </c>
      <c r="C243" s="71"/>
      <c r="D243" s="72" t="s">
        <v>244</v>
      </c>
      <c r="E243" s="73" t="s">
        <v>236</v>
      </c>
      <c r="F243" s="63"/>
      <c r="G243" s="87"/>
      <c r="H243" s="274">
        <v>0</v>
      </c>
      <c r="I243" s="63"/>
      <c r="J243" s="87"/>
      <c r="K243" s="274">
        <v>0</v>
      </c>
    </row>
    <row r="244" spans="1:11" s="66" customFormat="1" ht="19.5" hidden="1">
      <c r="A244" s="60"/>
      <c r="B244" s="55"/>
      <c r="C244" s="55">
        <v>970</v>
      </c>
      <c r="D244" s="56"/>
      <c r="E244" s="64" t="s">
        <v>260</v>
      </c>
      <c r="F244" s="65"/>
      <c r="G244" s="82"/>
      <c r="H244" s="273">
        <v>0</v>
      </c>
      <c r="I244" s="65"/>
      <c r="J244" s="82"/>
      <c r="K244" s="273">
        <v>0</v>
      </c>
    </row>
    <row r="245" spans="1:11" s="66" customFormat="1" ht="48.75" hidden="1">
      <c r="A245" s="60"/>
      <c r="B245" s="55"/>
      <c r="C245" s="55">
        <v>2700</v>
      </c>
      <c r="D245" s="56"/>
      <c r="E245" s="64" t="s">
        <v>258</v>
      </c>
      <c r="F245" s="65"/>
      <c r="G245" s="112"/>
      <c r="H245" s="273">
        <v>0</v>
      </c>
      <c r="I245" s="65"/>
      <c r="J245" s="112"/>
      <c r="K245" s="273">
        <v>0</v>
      </c>
    </row>
    <row r="246" spans="1:11" s="66" customFormat="1" ht="31.5" customHeight="1" hidden="1">
      <c r="A246" s="60"/>
      <c r="B246" s="55"/>
      <c r="C246" s="55">
        <v>6290</v>
      </c>
      <c r="D246" s="56"/>
      <c r="E246" s="64" t="s">
        <v>259</v>
      </c>
      <c r="F246" s="65"/>
      <c r="G246" s="112"/>
      <c r="H246" s="273">
        <v>0</v>
      </c>
      <c r="I246" s="65"/>
      <c r="J246" s="112"/>
      <c r="K246" s="273">
        <v>0</v>
      </c>
    </row>
    <row r="247" spans="1:11" s="74" customFormat="1" ht="21.75" customHeight="1">
      <c r="A247" s="60">
        <v>921</v>
      </c>
      <c r="B247" s="71"/>
      <c r="C247" s="71"/>
      <c r="D247" s="72" t="s">
        <v>244</v>
      </c>
      <c r="E247" s="73" t="s">
        <v>195</v>
      </c>
      <c r="F247" s="63"/>
      <c r="G247" s="87"/>
      <c r="H247" s="271"/>
      <c r="I247" s="59">
        <f>SUM(I248)</f>
        <v>1132500</v>
      </c>
      <c r="J247" s="63">
        <f>SUM(J248)</f>
        <v>225861.35</v>
      </c>
      <c r="K247" s="273">
        <f>ROUND((J247/I247)*100,2)</f>
        <v>19.94</v>
      </c>
    </row>
    <row r="248" spans="1:11" s="66" customFormat="1" ht="24" customHeight="1">
      <c r="A248" s="60"/>
      <c r="B248" s="68">
        <v>92105</v>
      </c>
      <c r="C248" s="55"/>
      <c r="D248" s="56"/>
      <c r="E248" s="333" t="s">
        <v>196</v>
      </c>
      <c r="F248" s="65"/>
      <c r="G248" s="82"/>
      <c r="H248" s="273"/>
      <c r="I248" s="63">
        <f>SUM(I249:I252)</f>
        <v>1132500</v>
      </c>
      <c r="J248" s="63">
        <f>SUM(J249:J252)</f>
        <v>225861.35</v>
      </c>
      <c r="K248" s="273">
        <f>ROUND((J248/I248)*100,2)</f>
        <v>19.94</v>
      </c>
    </row>
    <row r="249" spans="1:11" s="66" customFormat="1" ht="9.75">
      <c r="A249" s="60"/>
      <c r="B249" s="55"/>
      <c r="C249" s="55">
        <v>6207</v>
      </c>
      <c r="D249" s="56"/>
      <c r="E249" s="64"/>
      <c r="F249" s="65"/>
      <c r="G249" s="112"/>
      <c r="H249" s="273"/>
      <c r="I249" s="65">
        <v>1132500</v>
      </c>
      <c r="J249" s="112">
        <v>225861.35</v>
      </c>
      <c r="K249" s="282">
        <f aca="true" t="shared" si="13" ref="K249:K256">ROUND((J249/I249)*100,2)</f>
        <v>19.94</v>
      </c>
    </row>
    <row r="250" spans="1:11" s="70" customFormat="1" ht="10.5" customHeight="1" hidden="1">
      <c r="A250" s="67">
        <v>926</v>
      </c>
      <c r="B250" s="84"/>
      <c r="C250" s="68"/>
      <c r="D250" s="69"/>
      <c r="E250" s="57" t="s">
        <v>379</v>
      </c>
      <c r="F250" s="59"/>
      <c r="G250" s="59"/>
      <c r="H250" s="292"/>
      <c r="I250" s="59">
        <f>SUM(I251)</f>
        <v>0</v>
      </c>
      <c r="J250" s="59">
        <f>SUM(J251)</f>
        <v>0</v>
      </c>
      <c r="K250" s="282" t="e">
        <f t="shared" si="13"/>
        <v>#DIV/0!</v>
      </c>
    </row>
    <row r="251" spans="1:11" s="70" customFormat="1" ht="9.75" hidden="1">
      <c r="A251" s="67"/>
      <c r="B251" s="68">
        <v>92601</v>
      </c>
      <c r="C251" s="68"/>
      <c r="D251" s="69"/>
      <c r="E251" s="283" t="s">
        <v>366</v>
      </c>
      <c r="F251" s="281"/>
      <c r="G251" s="281"/>
      <c r="H251" s="282"/>
      <c r="I251" s="281">
        <f>SUM(I252:I252)</f>
        <v>0</v>
      </c>
      <c r="J251" s="281">
        <f>SUM(J252:J252)</f>
        <v>0</v>
      </c>
      <c r="K251" s="282" t="e">
        <f t="shared" si="13"/>
        <v>#DIV/0!</v>
      </c>
    </row>
    <row r="252" spans="1:11" s="66" customFormat="1" ht="70.5" customHeight="1" hidden="1">
      <c r="A252" s="60"/>
      <c r="B252" s="55"/>
      <c r="C252" s="55">
        <v>6300</v>
      </c>
      <c r="D252" s="56"/>
      <c r="E252" s="64" t="s">
        <v>380</v>
      </c>
      <c r="F252" s="65"/>
      <c r="G252" s="82"/>
      <c r="H252" s="273"/>
      <c r="I252" s="65"/>
      <c r="J252" s="82"/>
      <c r="K252" s="282" t="e">
        <f t="shared" si="13"/>
        <v>#DIV/0!</v>
      </c>
    </row>
    <row r="253" spans="1:11" s="70" customFormat="1" ht="10.5" customHeight="1">
      <c r="A253" s="67">
        <v>926</v>
      </c>
      <c r="B253" s="84"/>
      <c r="C253" s="68"/>
      <c r="D253" s="69"/>
      <c r="E253" s="57" t="s">
        <v>379</v>
      </c>
      <c r="F253" s="59"/>
      <c r="G253" s="59"/>
      <c r="H253" s="292"/>
      <c r="I253" s="59">
        <f>SUM(I254)</f>
        <v>1070620</v>
      </c>
      <c r="J253" s="59">
        <f>SUM(J254)</f>
        <v>0</v>
      </c>
      <c r="K253" s="282">
        <f t="shared" si="13"/>
        <v>0</v>
      </c>
    </row>
    <row r="254" spans="1:11" s="70" customFormat="1" ht="9.75">
      <c r="A254" s="67"/>
      <c r="B254" s="68">
        <v>92695</v>
      </c>
      <c r="C254" s="68"/>
      <c r="D254" s="69"/>
      <c r="E254" s="283" t="s">
        <v>146</v>
      </c>
      <c r="F254" s="281"/>
      <c r="G254" s="281"/>
      <c r="H254" s="282"/>
      <c r="I254" s="281">
        <f>SUM(I255:I255)</f>
        <v>1070620</v>
      </c>
      <c r="J254" s="281">
        <f>SUM(J255:J255)</f>
        <v>0</v>
      </c>
      <c r="K254" s="282">
        <f t="shared" si="13"/>
        <v>0</v>
      </c>
    </row>
    <row r="255" spans="1:11" s="66" customFormat="1" ht="23.25" customHeight="1">
      <c r="A255" s="60"/>
      <c r="B255" s="55"/>
      <c r="C255" s="55">
        <v>6207</v>
      </c>
      <c r="D255" s="56"/>
      <c r="E255" s="64"/>
      <c r="F255" s="65"/>
      <c r="G255" s="82"/>
      <c r="H255" s="273"/>
      <c r="I255" s="65">
        <v>1070620</v>
      </c>
      <c r="J255" s="82">
        <v>0</v>
      </c>
      <c r="K255" s="273">
        <f t="shared" si="13"/>
        <v>0</v>
      </c>
    </row>
    <row r="256" spans="1:11" s="93" customFormat="1" ht="23.25" customHeight="1" thickBot="1">
      <c r="A256" s="654" t="s">
        <v>347</v>
      </c>
      <c r="B256" s="655"/>
      <c r="C256" s="655"/>
      <c r="D256" s="655"/>
      <c r="E256" s="656"/>
      <c r="F256" s="98">
        <f>SUM(F234,F237)</f>
        <v>426214.5</v>
      </c>
      <c r="G256" s="98">
        <f>SUM(G234,G237)</f>
        <v>262389.56</v>
      </c>
      <c r="H256" s="277">
        <f>ROUND((G256/F256)*100,2)</f>
        <v>61.56</v>
      </c>
      <c r="I256" s="98">
        <f>SUM(I210,I219,I222,I226,I247,I253)</f>
        <v>4698163</v>
      </c>
      <c r="J256" s="98">
        <f>SUM(J210,J219,J222,J226,J247,J253)</f>
        <v>355783.52</v>
      </c>
      <c r="K256" s="277">
        <f t="shared" si="13"/>
        <v>7.57</v>
      </c>
    </row>
    <row r="257" spans="1:11" s="93" customFormat="1" ht="13.5" customHeight="1" hidden="1">
      <c r="A257" s="665" t="s">
        <v>345</v>
      </c>
      <c r="B257" s="665"/>
      <c r="C257" s="665"/>
      <c r="D257" s="665"/>
      <c r="E257" s="665"/>
      <c r="F257" s="98"/>
      <c r="G257" s="266"/>
      <c r="H257" s="276"/>
      <c r="I257" s="98"/>
      <c r="J257" s="266"/>
      <c r="K257" s="276"/>
    </row>
    <row r="258" spans="1:11" s="70" customFormat="1" ht="9" customHeight="1" hidden="1">
      <c r="A258" s="67">
        <v>750</v>
      </c>
      <c r="B258" s="68"/>
      <c r="C258" s="68"/>
      <c r="D258" s="69"/>
      <c r="E258" s="57" t="s">
        <v>149</v>
      </c>
      <c r="F258" s="59">
        <f>SUM(F259)</f>
        <v>0</v>
      </c>
      <c r="G258" s="59">
        <f>SUM(G259)</f>
        <v>0</v>
      </c>
      <c r="H258" s="271">
        <v>0</v>
      </c>
      <c r="I258" s="59">
        <f>SUM(I259)</f>
        <v>0</v>
      </c>
      <c r="J258" s="59">
        <f>SUM(J259)</f>
        <v>0</v>
      </c>
      <c r="K258" s="271">
        <v>0</v>
      </c>
    </row>
    <row r="259" spans="1:11" s="74" customFormat="1" ht="18" hidden="1">
      <c r="A259" s="60"/>
      <c r="B259" s="71">
        <v>75023</v>
      </c>
      <c r="C259" s="71"/>
      <c r="D259" s="72" t="s">
        <v>244</v>
      </c>
      <c r="E259" s="73" t="s">
        <v>150</v>
      </c>
      <c r="F259" s="59">
        <f>SUM(F260:F261)</f>
        <v>0</v>
      </c>
      <c r="G259" s="59">
        <f>SUM(G260:G261)</f>
        <v>0</v>
      </c>
      <c r="H259" s="271">
        <v>0</v>
      </c>
      <c r="I259" s="59">
        <f>SUM(I260:I261)</f>
        <v>0</v>
      </c>
      <c r="J259" s="59">
        <f>SUM(J260:J261)</f>
        <v>0</v>
      </c>
      <c r="K259" s="271">
        <v>0</v>
      </c>
    </row>
    <row r="260" spans="1:11" s="66" customFormat="1" ht="48.75" hidden="1">
      <c r="A260" s="60"/>
      <c r="B260" s="55"/>
      <c r="C260" s="55">
        <v>2700</v>
      </c>
      <c r="D260" s="56"/>
      <c r="E260" s="64" t="s">
        <v>258</v>
      </c>
      <c r="F260" s="65">
        <v>0</v>
      </c>
      <c r="G260" s="112">
        <v>0</v>
      </c>
      <c r="H260" s="273">
        <v>0</v>
      </c>
      <c r="I260" s="65">
        <v>0</v>
      </c>
      <c r="J260" s="112">
        <v>0</v>
      </c>
      <c r="K260" s="273">
        <v>0</v>
      </c>
    </row>
    <row r="261" spans="1:11" s="66" customFormat="1" ht="48.75" hidden="1">
      <c r="A261" s="60"/>
      <c r="B261" s="55"/>
      <c r="C261" s="55">
        <v>6290</v>
      </c>
      <c r="D261" s="56"/>
      <c r="E261" s="64" t="s">
        <v>259</v>
      </c>
      <c r="F261" s="65">
        <v>0</v>
      </c>
      <c r="G261" s="112">
        <v>0</v>
      </c>
      <c r="H261" s="273">
        <v>0</v>
      </c>
      <c r="I261" s="65">
        <v>0</v>
      </c>
      <c r="J261" s="112">
        <v>0</v>
      </c>
      <c r="K261" s="273">
        <v>0</v>
      </c>
    </row>
    <row r="262" spans="1:11" s="70" customFormat="1" ht="9.75" hidden="1">
      <c r="A262" s="104">
        <v>852</v>
      </c>
      <c r="B262" s="68"/>
      <c r="C262" s="68"/>
      <c r="D262" s="69"/>
      <c r="E262" s="78" t="s">
        <v>155</v>
      </c>
      <c r="F262" s="59">
        <f>SUM(F263)</f>
        <v>0</v>
      </c>
      <c r="G262" s="59">
        <f>SUM(G263)</f>
        <v>0</v>
      </c>
      <c r="H262" s="271">
        <v>0</v>
      </c>
      <c r="I262" s="59">
        <f>SUM(I263)</f>
        <v>0</v>
      </c>
      <c r="J262" s="59">
        <f>SUM(J263)</f>
        <v>0</v>
      </c>
      <c r="K262" s="271">
        <v>0</v>
      </c>
    </row>
    <row r="263" spans="1:11" s="74" customFormat="1" ht="72" hidden="1">
      <c r="A263" s="60"/>
      <c r="B263" s="106">
        <v>85212</v>
      </c>
      <c r="C263" s="71"/>
      <c r="D263" s="72"/>
      <c r="E263" s="62" t="s">
        <v>364</v>
      </c>
      <c r="F263" s="63">
        <f>SUM(F265:F266)</f>
        <v>0</v>
      </c>
      <c r="G263" s="63">
        <f>SUM(G265:G266)</f>
        <v>0</v>
      </c>
      <c r="H263" s="271">
        <v>0</v>
      </c>
      <c r="I263" s="63">
        <f>SUM(I265:I266)</f>
        <v>0</v>
      </c>
      <c r="J263" s="63">
        <f>SUM(J265:J266)</f>
        <v>0</v>
      </c>
      <c r="K263" s="271">
        <v>0</v>
      </c>
    </row>
    <row r="264" spans="1:11" s="66" customFormat="1" ht="9.75" hidden="1">
      <c r="A264" s="60"/>
      <c r="B264" s="55"/>
      <c r="C264" s="55"/>
      <c r="D264" s="56"/>
      <c r="E264" s="64"/>
      <c r="F264" s="65">
        <v>0</v>
      </c>
      <c r="G264" s="112">
        <v>0</v>
      </c>
      <c r="H264" s="273">
        <v>0</v>
      </c>
      <c r="I264" s="65">
        <v>0</v>
      </c>
      <c r="J264" s="112">
        <v>0</v>
      </c>
      <c r="K264" s="273">
        <v>0</v>
      </c>
    </row>
    <row r="265" spans="1:11" s="66" customFormat="1" ht="31.5" customHeight="1" hidden="1">
      <c r="A265" s="60"/>
      <c r="B265" s="55"/>
      <c r="C265" s="55">
        <v>2910</v>
      </c>
      <c r="D265" s="56"/>
      <c r="E265" s="64" t="s">
        <v>340</v>
      </c>
      <c r="F265" s="65">
        <v>0</v>
      </c>
      <c r="G265" s="112">
        <v>0</v>
      </c>
      <c r="H265" s="273">
        <v>0</v>
      </c>
      <c r="I265" s="65">
        <v>0</v>
      </c>
      <c r="J265" s="112">
        <v>0</v>
      </c>
      <c r="K265" s="273">
        <v>0</v>
      </c>
    </row>
    <row r="266" spans="1:11" s="80" customFormat="1" ht="12" customHeight="1" hidden="1">
      <c r="A266" s="75"/>
      <c r="B266" s="76"/>
      <c r="C266" s="55">
        <v>920</v>
      </c>
      <c r="D266" s="77"/>
      <c r="E266" s="64" t="s">
        <v>232</v>
      </c>
      <c r="F266" s="58">
        <v>0</v>
      </c>
      <c r="G266" s="58">
        <v>0</v>
      </c>
      <c r="H266" s="273">
        <v>0</v>
      </c>
      <c r="I266" s="58">
        <v>0</v>
      </c>
      <c r="J266" s="58">
        <v>0</v>
      </c>
      <c r="K266" s="273">
        <v>0</v>
      </c>
    </row>
    <row r="267" spans="1:11" s="93" customFormat="1" ht="15" customHeight="1" hidden="1" thickBot="1">
      <c r="A267" s="666" t="s">
        <v>346</v>
      </c>
      <c r="B267" s="667"/>
      <c r="C267" s="667"/>
      <c r="D267" s="667"/>
      <c r="E267" s="668"/>
      <c r="F267" s="98">
        <f>SUM(F262)</f>
        <v>0</v>
      </c>
      <c r="G267" s="266">
        <f>SUM(G262)</f>
        <v>0</v>
      </c>
      <c r="H267" s="278">
        <v>0</v>
      </c>
      <c r="I267" s="98">
        <f>SUM(I262)</f>
        <v>0</v>
      </c>
      <c r="J267" s="266">
        <f>SUM(J262)</f>
        <v>0</v>
      </c>
      <c r="K267" s="278">
        <v>0</v>
      </c>
    </row>
    <row r="268" spans="1:11" s="93" customFormat="1" ht="23.25" customHeight="1" thickBot="1">
      <c r="A268" s="657" t="s">
        <v>417</v>
      </c>
      <c r="B268" s="658"/>
      <c r="C268" s="658"/>
      <c r="D268" s="658"/>
      <c r="E268" s="659"/>
      <c r="F268" s="269">
        <f>SUM(F128,F137,F161,F166,F196,F204,F256,F262)</f>
        <v>13641055.56</v>
      </c>
      <c r="G268" s="269">
        <f>SUM(G128,G137,G161,G166,G196,G204,G256,G262)</f>
        <v>7319904.589999999</v>
      </c>
      <c r="H268" s="279">
        <f>ROUND((G268/F268)*100,2)</f>
        <v>53.66</v>
      </c>
      <c r="I268" s="269">
        <f>SUM(I128,I137,I161,I166,I196,I204,I256,I262)</f>
        <v>4733099</v>
      </c>
      <c r="J268" s="269">
        <f>SUM(J128,J137,J161,J166,J196,J204,J256,J262)</f>
        <v>355783.52</v>
      </c>
      <c r="K268" s="279">
        <f>ROUND((J268/I268)*100,2)</f>
        <v>7.52</v>
      </c>
    </row>
    <row r="271" ht="15.75">
      <c r="E271" s="357">
        <v>18374154.56</v>
      </c>
    </row>
  </sheetData>
  <sheetProtection/>
  <mergeCells count="27">
    <mergeCell ref="B3:B5"/>
    <mergeCell ref="A166:E166"/>
    <mergeCell ref="E2:H2"/>
    <mergeCell ref="A128:E128"/>
    <mergeCell ref="F4:F5"/>
    <mergeCell ref="G4:G5"/>
    <mergeCell ref="A6:H7"/>
    <mergeCell ref="A3:A5"/>
    <mergeCell ref="F3:H3"/>
    <mergeCell ref="E3:E5"/>
    <mergeCell ref="C3:C5"/>
    <mergeCell ref="A256:E256"/>
    <mergeCell ref="A268:E268"/>
    <mergeCell ref="A205:E205"/>
    <mergeCell ref="A204:E204"/>
    <mergeCell ref="A257:E257"/>
    <mergeCell ref="A267:E267"/>
    <mergeCell ref="H4:H5"/>
    <mergeCell ref="I3:K3"/>
    <mergeCell ref="I4:I5"/>
    <mergeCell ref="J4:J5"/>
    <mergeCell ref="K4:K5"/>
    <mergeCell ref="A197:E197"/>
    <mergeCell ref="A196:E196"/>
    <mergeCell ref="A162:G162"/>
    <mergeCell ref="A137:E137"/>
    <mergeCell ref="A161:E161"/>
  </mergeCells>
  <printOptions/>
  <pageMargins left="0.7874015748031497" right="0" top="0.1968503937007874" bottom="0.6692913385826772" header="0.31496062992125984" footer="0.5118110236220472"/>
  <pageSetup horizontalDpi="360" verticalDpi="360" orientation="portrait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Q104"/>
  <sheetViews>
    <sheetView zoomScale="150" zoomScaleNormal="150" zoomScalePageLayoutView="0" workbookViewId="0" topLeftCell="A1">
      <pane ySplit="8" topLeftCell="A38" activePane="bottomLeft" state="frozen"/>
      <selection pane="topLeft" activeCell="B1" sqref="B1"/>
      <selection pane="bottomLeft" activeCell="D102" sqref="D102"/>
    </sheetView>
  </sheetViews>
  <sheetFormatPr defaultColWidth="9.00390625" defaultRowHeight="12.75"/>
  <cols>
    <col min="1" max="1" width="2.375" style="383" customWidth="1"/>
    <col min="2" max="2" width="3.25390625" style="384" customWidth="1"/>
    <col min="3" max="3" width="10.375" style="385" customWidth="1"/>
    <col min="4" max="4" width="6.25390625" style="400" customWidth="1"/>
    <col min="5" max="5" width="5.25390625" style="404" customWidth="1"/>
    <col min="6" max="6" width="3.625" style="405" customWidth="1"/>
    <col min="7" max="8" width="5.625" style="400" customWidth="1"/>
    <col min="9" max="10" width="3.625" style="400" customWidth="1"/>
    <col min="11" max="11" width="5.00390625" style="400" customWidth="1"/>
    <col min="12" max="12" width="2.875" style="400" customWidth="1"/>
    <col min="13" max="13" width="6.375" style="400" customWidth="1"/>
    <col min="14" max="14" width="5.875" style="400" customWidth="1"/>
    <col min="15" max="15" width="3.875" style="400" customWidth="1"/>
    <col min="16" max="16" width="5.75390625" style="400" hidden="1" customWidth="1"/>
    <col min="17" max="17" width="5.625" style="400" hidden="1" customWidth="1"/>
    <col min="18" max="18" width="3.75390625" style="400" hidden="1" customWidth="1"/>
    <col min="19" max="19" width="3.75390625" style="400" customWidth="1"/>
    <col min="20" max="20" width="5.375" style="400" customWidth="1"/>
    <col min="21" max="21" width="3.125" style="400" customWidth="1"/>
    <col min="22" max="22" width="4.25390625" style="400" customWidth="1"/>
    <col min="23" max="23" width="4.625" style="400" customWidth="1"/>
    <col min="24" max="24" width="2.625" style="400" customWidth="1"/>
    <col min="25" max="33" width="3.625" style="400" customWidth="1"/>
    <col min="34" max="35" width="4.375" style="400" customWidth="1"/>
    <col min="36" max="36" width="2.875" style="400" customWidth="1"/>
    <col min="37" max="38" width="2.75390625" style="400" hidden="1" customWidth="1"/>
    <col min="39" max="39" width="2.375" style="400" hidden="1" customWidth="1"/>
    <col min="40" max="41" width="6.375" style="400" hidden="1" customWidth="1"/>
    <col min="42" max="42" width="3.75390625" style="400" hidden="1" customWidth="1"/>
    <col min="43" max="43" width="4.625" style="400" customWidth="1"/>
    <col min="44" max="44" width="4.25390625" style="400" customWidth="1"/>
    <col min="45" max="45" width="2.875" style="400" customWidth="1"/>
    <col min="46" max="46" width="3.625" style="400" customWidth="1"/>
    <col min="47" max="47" width="4.875" style="400" customWidth="1"/>
    <col min="48" max="49" width="3.625" style="400" customWidth="1"/>
    <col min="50" max="50" width="4.875" style="400" customWidth="1"/>
    <col min="51" max="52" width="3.625" style="400" customWidth="1"/>
    <col min="53" max="53" width="4.75390625" style="400" customWidth="1"/>
    <col min="54" max="54" width="3.375" style="400" customWidth="1"/>
    <col min="55" max="56" width="0" style="134" hidden="1" customWidth="1"/>
    <col min="57" max="16384" width="9.125" style="134" customWidth="1"/>
  </cols>
  <sheetData>
    <row r="1" spans="1:54" s="126" customFormat="1" ht="16.5" customHeight="1">
      <c r="A1" s="365"/>
      <c r="B1" s="365"/>
      <c r="C1" s="386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87"/>
      <c r="AR1" s="364"/>
      <c r="AS1" s="364"/>
      <c r="AT1" s="364"/>
      <c r="AU1" s="364"/>
      <c r="AV1" s="364"/>
      <c r="AW1" s="364"/>
      <c r="AX1" s="364"/>
      <c r="AY1" s="638" t="s">
        <v>174</v>
      </c>
      <c r="AZ1" s="638"/>
      <c r="BA1" s="638"/>
      <c r="BB1" s="364"/>
    </row>
    <row r="2" spans="1:54" s="117" customFormat="1" ht="11.25" customHeight="1">
      <c r="A2" s="365"/>
      <c r="B2" s="366"/>
      <c r="C2" s="367"/>
      <c r="D2" s="364"/>
      <c r="E2" s="388"/>
      <c r="F2" s="708" t="s">
        <v>415</v>
      </c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  <c r="W2" s="708"/>
      <c r="X2" s="708"/>
      <c r="Y2" s="708"/>
      <c r="Z2" s="708"/>
      <c r="AA2" s="708"/>
      <c r="AB2" s="708"/>
      <c r="AC2" s="708"/>
      <c r="AD2" s="708"/>
      <c r="AE2" s="708"/>
      <c r="AF2" s="708"/>
      <c r="AG2" s="708"/>
      <c r="AH2" s="708"/>
      <c r="AI2" s="708"/>
      <c r="AJ2" s="708"/>
      <c r="AK2" s="708"/>
      <c r="AL2" s="362"/>
      <c r="AM2" s="362"/>
      <c r="AN2" s="389"/>
      <c r="AO2" s="389"/>
      <c r="AP2" s="389"/>
      <c r="AQ2" s="389"/>
      <c r="AR2" s="389"/>
      <c r="AS2" s="389"/>
      <c r="AT2" s="389"/>
      <c r="AU2" s="389"/>
      <c r="AV2" s="389"/>
      <c r="AW2" s="389"/>
      <c r="AX2" s="389"/>
      <c r="AY2" s="389"/>
      <c r="AZ2" s="389"/>
      <c r="BA2" s="389"/>
      <c r="BB2" s="389"/>
    </row>
    <row r="3" spans="1:54" s="119" customFormat="1" ht="9.75" customHeight="1">
      <c r="A3" s="699" t="s">
        <v>79</v>
      </c>
      <c r="B3" s="705" t="s">
        <v>261</v>
      </c>
      <c r="C3" s="702" t="s">
        <v>77</v>
      </c>
      <c r="D3" s="721" t="s">
        <v>135</v>
      </c>
      <c r="E3" s="722"/>
      <c r="F3" s="723"/>
      <c r="G3" s="730" t="s">
        <v>16</v>
      </c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730"/>
      <c r="S3" s="730"/>
      <c r="T3" s="730"/>
      <c r="U3" s="730"/>
      <c r="V3" s="730"/>
      <c r="W3" s="730"/>
      <c r="X3" s="730"/>
      <c r="Y3" s="730"/>
      <c r="Z3" s="730"/>
      <c r="AA3" s="730"/>
      <c r="AB3" s="730"/>
      <c r="AC3" s="730"/>
      <c r="AD3" s="730"/>
      <c r="AE3" s="730"/>
      <c r="AF3" s="730"/>
      <c r="AG3" s="730"/>
      <c r="AH3" s="730"/>
      <c r="AI3" s="730"/>
      <c r="AJ3" s="730"/>
      <c r="AK3" s="730"/>
      <c r="AL3" s="730"/>
      <c r="AM3" s="730"/>
      <c r="AN3" s="730"/>
      <c r="AO3" s="730"/>
      <c r="AP3" s="730"/>
      <c r="AQ3" s="730"/>
      <c r="AR3" s="730"/>
      <c r="AS3" s="730"/>
      <c r="AT3" s="730"/>
      <c r="AU3" s="730"/>
      <c r="AV3" s="730"/>
      <c r="AW3" s="730"/>
      <c r="AX3" s="730"/>
      <c r="AY3" s="730"/>
      <c r="AZ3" s="730"/>
      <c r="BA3" s="730"/>
      <c r="BB3" s="731"/>
    </row>
    <row r="4" spans="1:54" s="119" customFormat="1" ht="8.25" customHeight="1">
      <c r="A4" s="700"/>
      <c r="B4" s="706"/>
      <c r="C4" s="703"/>
      <c r="D4" s="724"/>
      <c r="E4" s="725"/>
      <c r="F4" s="726"/>
      <c r="G4" s="635" t="s">
        <v>83</v>
      </c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5"/>
      <c r="Z4" s="635"/>
      <c r="AA4" s="635"/>
      <c r="AB4" s="635"/>
      <c r="AC4" s="635"/>
      <c r="AD4" s="635"/>
      <c r="AE4" s="635"/>
      <c r="AF4" s="635"/>
      <c r="AG4" s="635"/>
      <c r="AH4" s="635"/>
      <c r="AI4" s="635"/>
      <c r="AJ4" s="635"/>
      <c r="AK4" s="635"/>
      <c r="AL4" s="635"/>
      <c r="AM4" s="635"/>
      <c r="AN4" s="635"/>
      <c r="AO4" s="635"/>
      <c r="AP4" s="636"/>
      <c r="AQ4" s="634" t="s">
        <v>106</v>
      </c>
      <c r="AR4" s="635"/>
      <c r="AS4" s="636"/>
      <c r="AT4" s="712" t="s">
        <v>15</v>
      </c>
      <c r="AU4" s="713"/>
      <c r="AV4" s="713"/>
      <c r="AW4" s="713"/>
      <c r="AX4" s="713"/>
      <c r="AY4" s="713"/>
      <c r="AZ4" s="713"/>
      <c r="BA4" s="713"/>
      <c r="BB4" s="714"/>
    </row>
    <row r="5" spans="1:54" s="119" customFormat="1" ht="8.25" customHeight="1">
      <c r="A5" s="700"/>
      <c r="B5" s="706"/>
      <c r="C5" s="703"/>
      <c r="D5" s="724"/>
      <c r="E5" s="725"/>
      <c r="F5" s="726"/>
      <c r="G5" s="635" t="s">
        <v>105</v>
      </c>
      <c r="H5" s="635"/>
      <c r="I5" s="635"/>
      <c r="J5" s="712" t="s">
        <v>128</v>
      </c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4"/>
      <c r="AK5" s="360"/>
      <c r="AL5" s="360"/>
      <c r="AM5" s="360"/>
      <c r="AN5" s="360"/>
      <c r="AO5" s="360"/>
      <c r="AP5" s="361"/>
      <c r="AQ5" s="637"/>
      <c r="AR5" s="638"/>
      <c r="AS5" s="639"/>
      <c r="AT5" s="715" t="s">
        <v>12</v>
      </c>
      <c r="AU5" s="716"/>
      <c r="AV5" s="717"/>
      <c r="AW5" s="709" t="s">
        <v>83</v>
      </c>
      <c r="AX5" s="710"/>
      <c r="AY5" s="711"/>
      <c r="AZ5" s="715" t="s">
        <v>14</v>
      </c>
      <c r="BA5" s="716"/>
      <c r="BB5" s="717"/>
    </row>
    <row r="6" spans="1:54" s="119" customFormat="1" ht="8.25" customHeight="1">
      <c r="A6" s="700"/>
      <c r="B6" s="706"/>
      <c r="C6" s="703"/>
      <c r="D6" s="724"/>
      <c r="E6" s="725"/>
      <c r="F6" s="726"/>
      <c r="G6" s="638"/>
      <c r="H6" s="638"/>
      <c r="I6" s="638"/>
      <c r="J6" s="715" t="s">
        <v>418</v>
      </c>
      <c r="K6" s="716"/>
      <c r="L6" s="717"/>
      <c r="M6" s="712" t="s">
        <v>128</v>
      </c>
      <c r="N6" s="713"/>
      <c r="O6" s="713"/>
      <c r="P6" s="713"/>
      <c r="Q6" s="713"/>
      <c r="R6" s="713"/>
      <c r="S6" s="713"/>
      <c r="T6" s="713"/>
      <c r="U6" s="714"/>
      <c r="V6" s="634" t="s">
        <v>8</v>
      </c>
      <c r="W6" s="635"/>
      <c r="X6" s="636"/>
      <c r="Y6" s="715" t="s">
        <v>9</v>
      </c>
      <c r="Z6" s="716"/>
      <c r="AA6" s="717"/>
      <c r="AB6" s="715" t="s">
        <v>10</v>
      </c>
      <c r="AC6" s="716"/>
      <c r="AD6" s="717"/>
      <c r="AE6" s="715" t="s">
        <v>11</v>
      </c>
      <c r="AF6" s="716"/>
      <c r="AG6" s="717"/>
      <c r="AH6" s="735" t="s">
        <v>288</v>
      </c>
      <c r="AI6" s="736"/>
      <c r="AJ6" s="737"/>
      <c r="AK6" s="362"/>
      <c r="AL6" s="362"/>
      <c r="AM6" s="362"/>
      <c r="AN6" s="362"/>
      <c r="AO6" s="362"/>
      <c r="AP6" s="363"/>
      <c r="AQ6" s="637"/>
      <c r="AR6" s="638"/>
      <c r="AS6" s="639"/>
      <c r="AT6" s="732"/>
      <c r="AU6" s="733"/>
      <c r="AV6" s="734"/>
      <c r="AW6" s="715" t="s">
        <v>13</v>
      </c>
      <c r="AX6" s="716"/>
      <c r="AY6" s="716"/>
      <c r="AZ6" s="732"/>
      <c r="BA6" s="733"/>
      <c r="BB6" s="734"/>
    </row>
    <row r="7" spans="1:54" s="119" customFormat="1" ht="30.75" customHeight="1">
      <c r="A7" s="700"/>
      <c r="B7" s="706"/>
      <c r="C7" s="703"/>
      <c r="D7" s="727"/>
      <c r="E7" s="728"/>
      <c r="F7" s="729"/>
      <c r="G7" s="641"/>
      <c r="H7" s="641"/>
      <c r="I7" s="641"/>
      <c r="J7" s="718"/>
      <c r="K7" s="719"/>
      <c r="L7" s="720"/>
      <c r="M7" s="709" t="s">
        <v>6</v>
      </c>
      <c r="N7" s="710"/>
      <c r="O7" s="711"/>
      <c r="P7" s="712" t="s">
        <v>286</v>
      </c>
      <c r="Q7" s="713"/>
      <c r="R7" s="714"/>
      <c r="S7" s="709" t="s">
        <v>7</v>
      </c>
      <c r="T7" s="710"/>
      <c r="U7" s="710"/>
      <c r="V7" s="640"/>
      <c r="W7" s="641"/>
      <c r="X7" s="642"/>
      <c r="Y7" s="718"/>
      <c r="Z7" s="719"/>
      <c r="AA7" s="720"/>
      <c r="AB7" s="718"/>
      <c r="AC7" s="719"/>
      <c r="AD7" s="720"/>
      <c r="AE7" s="718"/>
      <c r="AF7" s="719"/>
      <c r="AG7" s="720"/>
      <c r="AH7" s="738"/>
      <c r="AI7" s="739"/>
      <c r="AJ7" s="740"/>
      <c r="AK7" s="710" t="s">
        <v>285</v>
      </c>
      <c r="AL7" s="710"/>
      <c r="AM7" s="711"/>
      <c r="AN7" s="712" t="s">
        <v>371</v>
      </c>
      <c r="AO7" s="713"/>
      <c r="AP7" s="714"/>
      <c r="AQ7" s="640"/>
      <c r="AR7" s="641"/>
      <c r="AS7" s="642"/>
      <c r="AT7" s="718"/>
      <c r="AU7" s="719"/>
      <c r="AV7" s="720"/>
      <c r="AW7" s="718"/>
      <c r="AX7" s="719"/>
      <c r="AY7" s="719"/>
      <c r="AZ7" s="718"/>
      <c r="BA7" s="719"/>
      <c r="BB7" s="720"/>
    </row>
    <row r="8" spans="1:54" s="125" customFormat="1" ht="12" customHeight="1">
      <c r="A8" s="701"/>
      <c r="B8" s="707"/>
      <c r="C8" s="704"/>
      <c r="D8" s="120" t="s">
        <v>262</v>
      </c>
      <c r="E8" s="120" t="s">
        <v>263</v>
      </c>
      <c r="F8" s="121" t="s">
        <v>264</v>
      </c>
      <c r="G8" s="122" t="s">
        <v>262</v>
      </c>
      <c r="H8" s="122" t="s">
        <v>265</v>
      </c>
      <c r="I8" s="122" t="s">
        <v>264</v>
      </c>
      <c r="J8" s="122" t="s">
        <v>262</v>
      </c>
      <c r="K8" s="122" t="s">
        <v>265</v>
      </c>
      <c r="L8" s="122" t="s">
        <v>264</v>
      </c>
      <c r="M8" s="123" t="s">
        <v>262</v>
      </c>
      <c r="N8" s="123" t="s">
        <v>265</v>
      </c>
      <c r="O8" s="123" t="s">
        <v>264</v>
      </c>
      <c r="P8" s="123" t="s">
        <v>262</v>
      </c>
      <c r="Q8" s="124" t="s">
        <v>266</v>
      </c>
      <c r="R8" s="123" t="s">
        <v>264</v>
      </c>
      <c r="S8" s="123" t="s">
        <v>262</v>
      </c>
      <c r="T8" s="123" t="s">
        <v>265</v>
      </c>
      <c r="U8" s="123" t="s">
        <v>264</v>
      </c>
      <c r="V8" s="123" t="s">
        <v>262</v>
      </c>
      <c r="W8" s="123" t="s">
        <v>265</v>
      </c>
      <c r="X8" s="123" t="s">
        <v>264</v>
      </c>
      <c r="Y8" s="123" t="s">
        <v>262</v>
      </c>
      <c r="Z8" s="123" t="s">
        <v>265</v>
      </c>
      <c r="AA8" s="123" t="s">
        <v>264</v>
      </c>
      <c r="AB8" s="123" t="s">
        <v>262</v>
      </c>
      <c r="AC8" s="123" t="s">
        <v>265</v>
      </c>
      <c r="AD8" s="123" t="s">
        <v>264</v>
      </c>
      <c r="AE8" s="123" t="s">
        <v>262</v>
      </c>
      <c r="AF8" s="123" t="s">
        <v>265</v>
      </c>
      <c r="AG8" s="123" t="s">
        <v>264</v>
      </c>
      <c r="AH8" s="124" t="s">
        <v>267</v>
      </c>
      <c r="AI8" s="124" t="s">
        <v>266</v>
      </c>
      <c r="AJ8" s="123" t="s">
        <v>264</v>
      </c>
      <c r="AK8" s="124" t="s">
        <v>267</v>
      </c>
      <c r="AL8" s="124" t="s">
        <v>266</v>
      </c>
      <c r="AM8" s="123" t="s">
        <v>264</v>
      </c>
      <c r="AN8" s="123" t="s">
        <v>262</v>
      </c>
      <c r="AO8" s="124" t="s">
        <v>266</v>
      </c>
      <c r="AP8" s="123" t="s">
        <v>264</v>
      </c>
      <c r="AQ8" s="123" t="s">
        <v>262</v>
      </c>
      <c r="AR8" s="123" t="s">
        <v>265</v>
      </c>
      <c r="AS8" s="123" t="s">
        <v>264</v>
      </c>
      <c r="AT8" s="123" t="s">
        <v>262</v>
      </c>
      <c r="AU8" s="123" t="s">
        <v>265</v>
      </c>
      <c r="AV8" s="123" t="s">
        <v>264</v>
      </c>
      <c r="AW8" s="123" t="s">
        <v>262</v>
      </c>
      <c r="AX8" s="123" t="s">
        <v>265</v>
      </c>
      <c r="AY8" s="123" t="s">
        <v>264</v>
      </c>
      <c r="AZ8" s="123" t="s">
        <v>262</v>
      </c>
      <c r="BA8" s="123" t="s">
        <v>265</v>
      </c>
      <c r="BB8" s="123" t="s">
        <v>264</v>
      </c>
    </row>
    <row r="9" spans="1:54" s="129" customFormat="1" ht="12" customHeight="1">
      <c r="A9" s="368">
        <v>1</v>
      </c>
      <c r="B9" s="368">
        <v>2</v>
      </c>
      <c r="C9" s="368">
        <v>3</v>
      </c>
      <c r="D9" s="390">
        <v>4</v>
      </c>
      <c r="E9" s="390">
        <v>5</v>
      </c>
      <c r="F9" s="391">
        <v>6</v>
      </c>
      <c r="G9" s="392">
        <v>7</v>
      </c>
      <c r="H9" s="392">
        <v>8</v>
      </c>
      <c r="I9" s="393">
        <v>9</v>
      </c>
      <c r="J9" s="392">
        <v>10</v>
      </c>
      <c r="K9" s="392">
        <v>11</v>
      </c>
      <c r="L9" s="392">
        <v>12</v>
      </c>
      <c r="M9" s="391">
        <v>13</v>
      </c>
      <c r="N9" s="391">
        <v>14</v>
      </c>
      <c r="O9" s="394">
        <v>15</v>
      </c>
      <c r="P9" s="391">
        <v>13</v>
      </c>
      <c r="Q9" s="390">
        <v>14</v>
      </c>
      <c r="R9" s="394">
        <v>15</v>
      </c>
      <c r="S9" s="391">
        <v>16</v>
      </c>
      <c r="T9" s="391">
        <v>17</v>
      </c>
      <c r="U9" s="391">
        <v>18</v>
      </c>
      <c r="V9" s="391">
        <v>19</v>
      </c>
      <c r="W9" s="391">
        <v>20</v>
      </c>
      <c r="X9" s="394">
        <v>21</v>
      </c>
      <c r="Y9" s="391">
        <v>22</v>
      </c>
      <c r="Z9" s="391">
        <v>23</v>
      </c>
      <c r="AA9" s="391">
        <v>24</v>
      </c>
      <c r="AB9" s="391">
        <v>25</v>
      </c>
      <c r="AC9" s="391">
        <v>26</v>
      </c>
      <c r="AD9" s="391">
        <v>27</v>
      </c>
      <c r="AE9" s="391">
        <v>28</v>
      </c>
      <c r="AF9" s="391">
        <v>29</v>
      </c>
      <c r="AG9" s="391">
        <v>30</v>
      </c>
      <c r="AH9" s="390">
        <v>31</v>
      </c>
      <c r="AI9" s="390">
        <v>32</v>
      </c>
      <c r="AJ9" s="394">
        <v>33</v>
      </c>
      <c r="AK9" s="390">
        <v>19</v>
      </c>
      <c r="AL9" s="390">
        <v>20</v>
      </c>
      <c r="AM9" s="394">
        <v>21</v>
      </c>
      <c r="AN9" s="391">
        <v>22</v>
      </c>
      <c r="AO9" s="390">
        <v>23</v>
      </c>
      <c r="AP9" s="394">
        <v>24</v>
      </c>
      <c r="AQ9" s="391">
        <v>34</v>
      </c>
      <c r="AR9" s="391">
        <v>35</v>
      </c>
      <c r="AS9" s="394">
        <v>36</v>
      </c>
      <c r="AT9" s="394">
        <v>37</v>
      </c>
      <c r="AU9" s="394">
        <v>38</v>
      </c>
      <c r="AV9" s="394">
        <v>39</v>
      </c>
      <c r="AW9" s="394">
        <v>40</v>
      </c>
      <c r="AX9" s="394">
        <v>41</v>
      </c>
      <c r="AY9" s="394">
        <v>42</v>
      </c>
      <c r="AZ9" s="394">
        <v>43</v>
      </c>
      <c r="BA9" s="394">
        <v>44</v>
      </c>
      <c r="BB9" s="394">
        <v>45</v>
      </c>
    </row>
    <row r="10" spans="1:61" s="131" customFormat="1" ht="9.75">
      <c r="A10" s="358">
        <v>10</v>
      </c>
      <c r="B10" s="359"/>
      <c r="C10" s="369" t="s">
        <v>143</v>
      </c>
      <c r="D10" s="395">
        <f>SUM(D11,D13,D12,D14)</f>
        <v>2948076</v>
      </c>
      <c r="E10" s="395">
        <f>SUM(E11,E13,E14)</f>
        <v>0</v>
      </c>
      <c r="F10" s="395">
        <f aca="true" t="shared" si="0" ref="F10:F52">ROUND((E10/D10)*100,2)</f>
        <v>0</v>
      </c>
      <c r="G10" s="395">
        <f>SUM(G11,G13,G14)</f>
        <v>0</v>
      </c>
      <c r="H10" s="395">
        <f>SUM(H11,H13,H14)</f>
        <v>0</v>
      </c>
      <c r="I10" s="395" t="e">
        <f aca="true" t="shared" si="1" ref="I10:I53">ROUND((H10/G10)*100,2)</f>
        <v>#DIV/0!</v>
      </c>
      <c r="J10" s="395"/>
      <c r="K10" s="395"/>
      <c r="L10" s="395"/>
      <c r="M10" s="395"/>
      <c r="N10" s="395"/>
      <c r="O10" s="396"/>
      <c r="P10" s="395"/>
      <c r="Q10" s="395"/>
      <c r="R10" s="396"/>
      <c r="S10" s="396"/>
      <c r="T10" s="396"/>
      <c r="U10" s="396"/>
      <c r="V10" s="395"/>
      <c r="W10" s="395"/>
      <c r="X10" s="396"/>
      <c r="Y10" s="396"/>
      <c r="Z10" s="396"/>
      <c r="AA10" s="396"/>
      <c r="AB10" s="396"/>
      <c r="AC10" s="396"/>
      <c r="AD10" s="396"/>
      <c r="AE10" s="396"/>
      <c r="AF10" s="396"/>
      <c r="AG10" s="396"/>
      <c r="AH10" s="395"/>
      <c r="AI10" s="395"/>
      <c r="AJ10" s="396"/>
      <c r="AK10" s="395"/>
      <c r="AL10" s="395"/>
      <c r="AM10" s="396"/>
      <c r="AN10" s="395">
        <f>SUM(AN11,AN13,AN14)</f>
        <v>0</v>
      </c>
      <c r="AO10" s="395">
        <f>SUM(AO11,AO13,AO14)</f>
        <v>0</v>
      </c>
      <c r="AP10" s="395" t="e">
        <f>ROUND((AO10/AN10)*100,2)</f>
        <v>#DIV/0!</v>
      </c>
      <c r="AQ10" s="395">
        <f>SUM(AQ11,AQ13,AQ14)</f>
        <v>0</v>
      </c>
      <c r="AR10" s="395">
        <f>SUM(AR11,AR13,AR14)</f>
        <v>0</v>
      </c>
      <c r="AS10" s="395" t="e">
        <f>ROUND((AQ10/AP10)*100,2)</f>
        <v>#DIV/0!</v>
      </c>
      <c r="AT10" s="395"/>
      <c r="AU10" s="395"/>
      <c r="AV10" s="395"/>
      <c r="AW10" s="395"/>
      <c r="AX10" s="395"/>
      <c r="AY10" s="395"/>
      <c r="AZ10" s="395"/>
      <c r="BA10" s="395"/>
      <c r="BB10" s="395"/>
      <c r="BC10" s="303">
        <f>SUM(M10,V10,AH10,AN10)</f>
        <v>0</v>
      </c>
      <c r="BD10" s="303">
        <f>SUM(N10,W10,AI10,AO10)</f>
        <v>0</v>
      </c>
      <c r="BE10" s="303"/>
      <c r="BF10" s="303"/>
      <c r="BG10" s="303"/>
      <c r="BH10" s="303"/>
      <c r="BI10" s="303"/>
    </row>
    <row r="11" spans="1:61" ht="22.5">
      <c r="A11" s="370"/>
      <c r="B11" s="371">
        <v>1010</v>
      </c>
      <c r="C11" s="372" t="s">
        <v>412</v>
      </c>
      <c r="D11" s="144">
        <v>2930000</v>
      </c>
      <c r="E11" s="144"/>
      <c r="F11" s="144">
        <f t="shared" si="0"/>
        <v>0</v>
      </c>
      <c r="G11" s="144"/>
      <c r="H11" s="144"/>
      <c r="I11" s="144"/>
      <c r="J11" s="144"/>
      <c r="K11" s="144"/>
      <c r="L11" s="144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144"/>
      <c r="AO11" s="144"/>
      <c r="AP11" s="144"/>
      <c r="AQ11" s="397"/>
      <c r="AR11" s="397"/>
      <c r="AS11" s="144" t="e">
        <f>ROUND((AQ11/AP11)*100,2)</f>
        <v>#DIV/0!</v>
      </c>
      <c r="AT11" s="144"/>
      <c r="AU11" s="144"/>
      <c r="AV11" s="144"/>
      <c r="AW11" s="144"/>
      <c r="AX11" s="144"/>
      <c r="AY11" s="144"/>
      <c r="AZ11" s="144"/>
      <c r="BA11" s="144"/>
      <c r="BB11" s="144"/>
      <c r="BC11" s="303">
        <f aca="true" t="shared" si="2" ref="BC11:BC83">SUM(M11,V11,AH11,AN11)</f>
        <v>0</v>
      </c>
      <c r="BD11" s="303">
        <f aca="true" t="shared" si="3" ref="BD11:BD83">SUM(N11,W11,AI11,AO11)</f>
        <v>0</v>
      </c>
      <c r="BE11" s="303"/>
      <c r="BF11" s="303"/>
      <c r="BG11" s="303"/>
      <c r="BH11" s="303"/>
      <c r="BI11" s="303"/>
    </row>
    <row r="12" spans="1:61" ht="9.75">
      <c r="A12" s="370"/>
      <c r="B12" s="371">
        <v>1018</v>
      </c>
      <c r="C12" s="372"/>
      <c r="D12" s="144">
        <v>3000</v>
      </c>
      <c r="E12" s="144"/>
      <c r="F12" s="144">
        <f>ROUND((E12/D12)*100,2)</f>
        <v>0</v>
      </c>
      <c r="G12" s="144"/>
      <c r="H12" s="144"/>
      <c r="I12" s="144" t="e">
        <f>ROUND((H12/G12)*100,2)</f>
        <v>#DIV/0!</v>
      </c>
      <c r="J12" s="144"/>
      <c r="K12" s="144"/>
      <c r="L12" s="144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144"/>
      <c r="AO12" s="144"/>
      <c r="AP12" s="144" t="e">
        <f>ROUND((AO12/AN12)*100,2)</f>
        <v>#DIV/0!</v>
      </c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03">
        <f>SUM(M12,V12,AH12,AN12)</f>
        <v>0</v>
      </c>
      <c r="BD12" s="303">
        <f>SUM(N12,W12,AI12,AO12)</f>
        <v>0</v>
      </c>
      <c r="BE12" s="303"/>
      <c r="BF12" s="303"/>
      <c r="BG12" s="303"/>
      <c r="BH12" s="303"/>
      <c r="BI12" s="303"/>
    </row>
    <row r="13" spans="1:61" ht="9.75">
      <c r="A13" s="370"/>
      <c r="B13" s="371">
        <v>1030</v>
      </c>
      <c r="C13" s="372" t="s">
        <v>175</v>
      </c>
      <c r="D13" s="144">
        <v>1600</v>
      </c>
      <c r="E13" s="144"/>
      <c r="F13" s="144">
        <f t="shared" si="0"/>
        <v>0</v>
      </c>
      <c r="G13" s="144"/>
      <c r="H13" s="144"/>
      <c r="I13" s="144" t="e">
        <f t="shared" si="1"/>
        <v>#DIV/0!</v>
      </c>
      <c r="J13" s="144"/>
      <c r="K13" s="144"/>
      <c r="L13" s="144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144"/>
      <c r="AO13" s="144"/>
      <c r="AP13" s="144" t="e">
        <f aca="true" t="shared" si="4" ref="AP13:AP19">ROUND((AO13/AN13)*100,2)</f>
        <v>#DIV/0!</v>
      </c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03">
        <f t="shared" si="2"/>
        <v>0</v>
      </c>
      <c r="BD13" s="303">
        <f t="shared" si="3"/>
        <v>0</v>
      </c>
      <c r="BE13" s="303"/>
      <c r="BF13" s="303"/>
      <c r="BG13" s="303"/>
      <c r="BH13" s="303"/>
      <c r="BI13" s="303"/>
    </row>
    <row r="14" spans="1:69" ht="9.75">
      <c r="A14" s="370"/>
      <c r="B14" s="371">
        <v>1095</v>
      </c>
      <c r="C14" s="372" t="s">
        <v>146</v>
      </c>
      <c r="D14" s="144">
        <v>13476</v>
      </c>
      <c r="E14" s="144"/>
      <c r="F14" s="144">
        <f t="shared" si="0"/>
        <v>0</v>
      </c>
      <c r="G14" s="144"/>
      <c r="H14" s="144"/>
      <c r="I14" s="144" t="e">
        <f t="shared" si="1"/>
        <v>#DIV/0!</v>
      </c>
      <c r="J14" s="144"/>
      <c r="K14" s="144"/>
      <c r="L14" s="144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144"/>
      <c r="AO14" s="144"/>
      <c r="AP14" s="144" t="e">
        <f t="shared" si="4"/>
        <v>#DIV/0!</v>
      </c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03">
        <f t="shared" si="2"/>
        <v>0</v>
      </c>
      <c r="BD14" s="303">
        <f t="shared" si="3"/>
        <v>0</v>
      </c>
      <c r="BE14" s="303"/>
      <c r="BF14" s="303"/>
      <c r="BG14" s="303"/>
      <c r="BH14" s="303"/>
      <c r="BI14" s="303"/>
      <c r="BJ14" s="135"/>
      <c r="BK14" s="135"/>
      <c r="BL14" s="135"/>
      <c r="BM14" s="135"/>
      <c r="BN14" s="135"/>
      <c r="BO14" s="135"/>
      <c r="BP14" s="135"/>
      <c r="BQ14" s="135"/>
    </row>
    <row r="15" spans="1:61" s="131" customFormat="1" ht="21" customHeight="1">
      <c r="A15" s="358">
        <v>400</v>
      </c>
      <c r="B15" s="359"/>
      <c r="C15" s="369" t="s">
        <v>144</v>
      </c>
      <c r="D15" s="395">
        <f>SUM(D17)</f>
        <v>3500</v>
      </c>
      <c r="E15" s="395">
        <f>SUM(E16,E17)</f>
        <v>0</v>
      </c>
      <c r="F15" s="395">
        <f t="shared" si="0"/>
        <v>0</v>
      </c>
      <c r="G15" s="395">
        <f>SUM(G16,G17)</f>
        <v>0</v>
      </c>
      <c r="H15" s="395">
        <f>SUM(H16,H17)</f>
        <v>0</v>
      </c>
      <c r="I15" s="395" t="e">
        <f t="shared" si="1"/>
        <v>#DIV/0!</v>
      </c>
      <c r="J15" s="395"/>
      <c r="K15" s="395"/>
      <c r="L15" s="395"/>
      <c r="M15" s="395"/>
      <c r="N15" s="395"/>
      <c r="O15" s="395"/>
      <c r="P15" s="395">
        <f>SUM(P16)</f>
        <v>0</v>
      </c>
      <c r="Q15" s="395">
        <f>SUM(Q16)</f>
        <v>0</v>
      </c>
      <c r="R15" s="395">
        <v>0</v>
      </c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6"/>
      <c r="AI15" s="396"/>
      <c r="AJ15" s="396"/>
      <c r="AK15" s="396"/>
      <c r="AL15" s="396"/>
      <c r="AM15" s="396"/>
      <c r="AN15" s="395">
        <f>SUM(AN16,AN17)</f>
        <v>0</v>
      </c>
      <c r="AO15" s="395">
        <f>SUM(AO16,AO17)</f>
        <v>0</v>
      </c>
      <c r="AP15" s="395" t="e">
        <f t="shared" si="4"/>
        <v>#DIV/0!</v>
      </c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03">
        <f t="shared" si="2"/>
        <v>0</v>
      </c>
      <c r="BD15" s="303">
        <f t="shared" si="3"/>
        <v>0</v>
      </c>
      <c r="BE15" s="303"/>
      <c r="BF15" s="303"/>
      <c r="BG15" s="303"/>
      <c r="BH15" s="303"/>
      <c r="BI15" s="303"/>
    </row>
    <row r="16" spans="1:61" ht="9.75" hidden="1">
      <c r="A16" s="370"/>
      <c r="B16" s="371">
        <v>40002</v>
      </c>
      <c r="C16" s="372" t="s">
        <v>145</v>
      </c>
      <c r="D16" s="144"/>
      <c r="E16" s="144"/>
      <c r="F16" s="144" t="e">
        <f t="shared" si="0"/>
        <v>#DIV/0!</v>
      </c>
      <c r="G16" s="144"/>
      <c r="H16" s="144"/>
      <c r="I16" s="144" t="e">
        <f t="shared" si="1"/>
        <v>#DIV/0!</v>
      </c>
      <c r="J16" s="144"/>
      <c r="K16" s="144"/>
      <c r="L16" s="144"/>
      <c r="M16" s="144"/>
      <c r="N16" s="144"/>
      <c r="O16" s="144"/>
      <c r="P16" s="397">
        <v>0</v>
      </c>
      <c r="Q16" s="397">
        <v>0</v>
      </c>
      <c r="R16" s="144">
        <v>0</v>
      </c>
      <c r="S16" s="144"/>
      <c r="T16" s="144"/>
      <c r="U16" s="144"/>
      <c r="V16" s="397"/>
      <c r="W16" s="397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397"/>
      <c r="AI16" s="397"/>
      <c r="AJ16" s="397"/>
      <c r="AK16" s="397"/>
      <c r="AL16" s="397"/>
      <c r="AM16" s="397"/>
      <c r="AN16" s="397"/>
      <c r="AO16" s="397"/>
      <c r="AP16" s="144" t="e">
        <f t="shared" si="4"/>
        <v>#DIV/0!</v>
      </c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303">
        <f t="shared" si="2"/>
        <v>0</v>
      </c>
      <c r="BD16" s="303">
        <f t="shared" si="3"/>
        <v>0</v>
      </c>
      <c r="BE16" s="303"/>
      <c r="BF16" s="303"/>
      <c r="BG16" s="303"/>
      <c r="BH16" s="303"/>
      <c r="BI16" s="303"/>
    </row>
    <row r="17" spans="1:61" ht="9.75">
      <c r="A17" s="370"/>
      <c r="B17" s="371">
        <v>40095</v>
      </c>
      <c r="C17" s="372" t="s">
        <v>146</v>
      </c>
      <c r="D17" s="144">
        <v>3500</v>
      </c>
      <c r="E17" s="144"/>
      <c r="F17" s="144">
        <f>ROUND((E17/D17)*100,2)</f>
        <v>0</v>
      </c>
      <c r="G17" s="144"/>
      <c r="H17" s="144"/>
      <c r="I17" s="144" t="e">
        <f>ROUND((H17/G17)*100,2)</f>
        <v>#DIV/0!</v>
      </c>
      <c r="J17" s="144"/>
      <c r="K17" s="144"/>
      <c r="L17" s="144"/>
      <c r="M17" s="144"/>
      <c r="N17" s="144"/>
      <c r="O17" s="144"/>
      <c r="P17" s="397">
        <v>0</v>
      </c>
      <c r="Q17" s="397">
        <v>0</v>
      </c>
      <c r="R17" s="144">
        <v>0</v>
      </c>
      <c r="S17" s="144"/>
      <c r="T17" s="144"/>
      <c r="U17" s="144"/>
      <c r="V17" s="397"/>
      <c r="W17" s="397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397"/>
      <c r="AI17" s="397"/>
      <c r="AJ17" s="397"/>
      <c r="AK17" s="397"/>
      <c r="AL17" s="397"/>
      <c r="AM17" s="397"/>
      <c r="AN17" s="397"/>
      <c r="AO17" s="397"/>
      <c r="AP17" s="144" t="e">
        <f t="shared" si="4"/>
        <v>#DIV/0!</v>
      </c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303">
        <f>SUM(M17,V17,AH17,AN17)</f>
        <v>0</v>
      </c>
      <c r="BD17" s="303">
        <f>SUM(N17,W17,AI17,AO17)</f>
        <v>0</v>
      </c>
      <c r="BE17" s="303"/>
      <c r="BF17" s="303"/>
      <c r="BG17" s="303"/>
      <c r="BH17" s="303"/>
      <c r="BI17" s="303"/>
    </row>
    <row r="18" spans="1:61" s="131" customFormat="1" ht="9.75">
      <c r="A18" s="358">
        <v>600</v>
      </c>
      <c r="B18" s="359"/>
      <c r="C18" s="369" t="s">
        <v>166</v>
      </c>
      <c r="D18" s="395">
        <f>SUM(D19,D20,D21,D22)</f>
        <v>2635079</v>
      </c>
      <c r="E18" s="395">
        <f>SUM(E19:E22)</f>
        <v>0</v>
      </c>
      <c r="F18" s="395">
        <f t="shared" si="0"/>
        <v>0</v>
      </c>
      <c r="G18" s="395">
        <f>SUM(G19:G22)</f>
        <v>0</v>
      </c>
      <c r="H18" s="395">
        <f>SUM(H19:H22)</f>
        <v>0</v>
      </c>
      <c r="I18" s="395" t="e">
        <f t="shared" si="1"/>
        <v>#DIV/0!</v>
      </c>
      <c r="J18" s="395"/>
      <c r="K18" s="395"/>
      <c r="L18" s="395"/>
      <c r="M18" s="395">
        <f>SUM(M19:M22)</f>
        <v>0</v>
      </c>
      <c r="N18" s="395">
        <f>SUM(N19:N22)</f>
        <v>0</v>
      </c>
      <c r="O18" s="395" t="e">
        <f>ROUND((N18/M18)*100,2)</f>
        <v>#DIV/0!</v>
      </c>
      <c r="P18" s="396"/>
      <c r="Q18" s="396"/>
      <c r="R18" s="396"/>
      <c r="S18" s="396"/>
      <c r="T18" s="396"/>
      <c r="U18" s="396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6" t="s">
        <v>281</v>
      </c>
      <c r="AI18" s="396"/>
      <c r="AJ18" s="396"/>
      <c r="AK18" s="396"/>
      <c r="AL18" s="396"/>
      <c r="AM18" s="396"/>
      <c r="AN18" s="395">
        <f>SUM(AN19:AN22)</f>
        <v>0</v>
      </c>
      <c r="AO18" s="395">
        <f>SUM(AO19:AO22)</f>
        <v>0</v>
      </c>
      <c r="AP18" s="395" t="e">
        <f t="shared" si="4"/>
        <v>#DIV/0!</v>
      </c>
      <c r="AQ18" s="395">
        <f>SUM(AQ19:AQ22)</f>
        <v>0</v>
      </c>
      <c r="AR18" s="395">
        <f>SUM(AR19:AR22)</f>
        <v>0</v>
      </c>
      <c r="AS18" s="395" t="e">
        <f>ROUND((AQ18/AP18)*100,2)</f>
        <v>#DIV/0!</v>
      </c>
      <c r="AT18" s="395"/>
      <c r="AU18" s="395"/>
      <c r="AV18" s="395"/>
      <c r="AW18" s="395"/>
      <c r="AX18" s="395"/>
      <c r="AY18" s="395"/>
      <c r="AZ18" s="395"/>
      <c r="BA18" s="395"/>
      <c r="BB18" s="395"/>
      <c r="BC18" s="303">
        <f t="shared" si="2"/>
        <v>0</v>
      </c>
      <c r="BD18" s="303">
        <f t="shared" si="3"/>
        <v>0</v>
      </c>
      <c r="BE18" s="303"/>
      <c r="BF18" s="303"/>
      <c r="BG18" s="303"/>
      <c r="BH18" s="303"/>
      <c r="BI18" s="303"/>
    </row>
    <row r="19" spans="1:61" ht="15">
      <c r="A19" s="370"/>
      <c r="B19" s="371">
        <v>60004</v>
      </c>
      <c r="C19" s="372" t="s">
        <v>293</v>
      </c>
      <c r="D19" s="144">
        <v>30000</v>
      </c>
      <c r="E19" s="144"/>
      <c r="F19" s="144">
        <f t="shared" si="0"/>
        <v>0</v>
      </c>
      <c r="G19" s="144"/>
      <c r="H19" s="144"/>
      <c r="I19" s="144" t="e">
        <f t="shared" si="1"/>
        <v>#DIV/0!</v>
      </c>
      <c r="J19" s="144"/>
      <c r="K19" s="144"/>
      <c r="L19" s="144"/>
      <c r="M19" s="144"/>
      <c r="N19" s="144"/>
      <c r="O19" s="144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144"/>
      <c r="AO19" s="144"/>
      <c r="AP19" s="144" t="e">
        <f t="shared" si="4"/>
        <v>#DIV/0!</v>
      </c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303">
        <f t="shared" si="2"/>
        <v>0</v>
      </c>
      <c r="BD19" s="303">
        <f t="shared" si="3"/>
        <v>0</v>
      </c>
      <c r="BE19" s="303"/>
      <c r="BF19" s="303"/>
      <c r="BG19" s="303"/>
      <c r="BH19" s="303"/>
      <c r="BI19" s="303"/>
    </row>
    <row r="20" spans="1:61" ht="15">
      <c r="A20" s="370"/>
      <c r="B20" s="371">
        <v>60014</v>
      </c>
      <c r="C20" s="372" t="s">
        <v>294</v>
      </c>
      <c r="D20" s="144">
        <v>1515000</v>
      </c>
      <c r="E20" s="144"/>
      <c r="F20" s="144">
        <f t="shared" si="0"/>
        <v>0</v>
      </c>
      <c r="G20" s="144"/>
      <c r="H20" s="144"/>
      <c r="I20" s="144"/>
      <c r="J20" s="144"/>
      <c r="K20" s="144"/>
      <c r="L20" s="144"/>
      <c r="M20" s="144"/>
      <c r="N20" s="144"/>
      <c r="O20" s="144"/>
      <c r="P20" s="397"/>
      <c r="Q20" s="397"/>
      <c r="R20" s="397"/>
      <c r="S20" s="397"/>
      <c r="T20" s="397"/>
      <c r="U20" s="397"/>
      <c r="V20" s="397"/>
      <c r="W20" s="397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397"/>
      <c r="AI20" s="397"/>
      <c r="AJ20" s="397"/>
      <c r="AK20" s="397"/>
      <c r="AL20" s="397"/>
      <c r="AM20" s="397"/>
      <c r="AN20" s="397"/>
      <c r="AO20" s="397"/>
      <c r="AP20" s="397"/>
      <c r="AQ20" s="144"/>
      <c r="AR20" s="144"/>
      <c r="AS20" s="144" t="e">
        <f>ROUND((AQ20/AP20)*100,2)</f>
        <v>#DIV/0!</v>
      </c>
      <c r="AT20" s="144"/>
      <c r="AU20" s="144"/>
      <c r="AV20" s="144"/>
      <c r="AW20" s="144"/>
      <c r="AX20" s="144"/>
      <c r="AY20" s="144"/>
      <c r="AZ20" s="144"/>
      <c r="BA20" s="144"/>
      <c r="BB20" s="144"/>
      <c r="BC20" s="303">
        <f t="shared" si="2"/>
        <v>0</v>
      </c>
      <c r="BD20" s="303">
        <f t="shared" si="3"/>
        <v>0</v>
      </c>
      <c r="BE20" s="303"/>
      <c r="BF20" s="303"/>
      <c r="BG20" s="303"/>
      <c r="BH20" s="303"/>
      <c r="BI20" s="303"/>
    </row>
    <row r="21" spans="1:61" ht="9.75" customHeight="1">
      <c r="A21" s="370"/>
      <c r="B21" s="371">
        <v>60016</v>
      </c>
      <c r="C21" s="372" t="s">
        <v>167</v>
      </c>
      <c r="D21" s="144">
        <v>1041579</v>
      </c>
      <c r="E21" s="144"/>
      <c r="F21" s="144">
        <f t="shared" si="0"/>
        <v>0</v>
      </c>
      <c r="G21" s="144"/>
      <c r="H21" s="144"/>
      <c r="I21" s="144" t="e">
        <f t="shared" si="1"/>
        <v>#DIV/0!</v>
      </c>
      <c r="J21" s="144"/>
      <c r="K21" s="144"/>
      <c r="L21" s="144"/>
      <c r="M21" s="397"/>
      <c r="N21" s="397"/>
      <c r="O21" s="144" t="e">
        <f>ROUND((N21/M21)*100,2)</f>
        <v>#DIV/0!</v>
      </c>
      <c r="P21" s="397"/>
      <c r="Q21" s="397"/>
      <c r="R21" s="397"/>
      <c r="S21" s="397"/>
      <c r="T21" s="397"/>
      <c r="U21" s="397"/>
      <c r="V21" s="397" t="s">
        <v>281</v>
      </c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144" t="e">
        <f aca="true" t="shared" si="5" ref="AP21:AP28">ROUND((AO21/AN21)*100,2)</f>
        <v>#DIV/0!</v>
      </c>
      <c r="AQ21" s="397"/>
      <c r="AR21" s="397"/>
      <c r="AS21" s="144" t="e">
        <f>ROUND((AQ21/AP21)*100,2)</f>
        <v>#DIV/0!</v>
      </c>
      <c r="AT21" s="144"/>
      <c r="AU21" s="144"/>
      <c r="AV21" s="144"/>
      <c r="AW21" s="144"/>
      <c r="AX21" s="144"/>
      <c r="AY21" s="144"/>
      <c r="AZ21" s="144"/>
      <c r="BA21" s="144"/>
      <c r="BB21" s="144"/>
      <c r="BC21" s="303">
        <f t="shared" si="2"/>
        <v>0</v>
      </c>
      <c r="BD21" s="303">
        <f t="shared" si="3"/>
        <v>0</v>
      </c>
      <c r="BE21" s="303"/>
      <c r="BF21" s="303"/>
      <c r="BG21" s="303"/>
      <c r="BH21" s="303"/>
      <c r="BI21" s="303"/>
    </row>
    <row r="22" spans="1:61" ht="9.75">
      <c r="A22" s="370"/>
      <c r="B22" s="371">
        <v>60095</v>
      </c>
      <c r="C22" s="372" t="s">
        <v>146</v>
      </c>
      <c r="D22" s="144">
        <v>48500</v>
      </c>
      <c r="E22" s="144"/>
      <c r="F22" s="144">
        <f t="shared" si="0"/>
        <v>0</v>
      </c>
      <c r="G22" s="144"/>
      <c r="H22" s="144"/>
      <c r="I22" s="144" t="e">
        <f t="shared" si="1"/>
        <v>#DIV/0!</v>
      </c>
      <c r="J22" s="144"/>
      <c r="K22" s="144"/>
      <c r="L22" s="144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144"/>
      <c r="AO22" s="144"/>
      <c r="AP22" s="144" t="e">
        <f t="shared" si="5"/>
        <v>#DIV/0!</v>
      </c>
      <c r="AQ22" s="397"/>
      <c r="AR22" s="397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303">
        <f t="shared" si="2"/>
        <v>0</v>
      </c>
      <c r="BD22" s="303">
        <f t="shared" si="3"/>
        <v>0</v>
      </c>
      <c r="BE22" s="303"/>
      <c r="BF22" s="303"/>
      <c r="BG22" s="303"/>
      <c r="BH22" s="303"/>
      <c r="BI22" s="303"/>
    </row>
    <row r="23" spans="1:61" s="136" customFormat="1" ht="15">
      <c r="A23" s="358">
        <v>700</v>
      </c>
      <c r="B23" s="359"/>
      <c r="C23" s="369" t="s">
        <v>147</v>
      </c>
      <c r="D23" s="395">
        <f>SUM(D24,D25)</f>
        <v>41500</v>
      </c>
      <c r="E23" s="395">
        <f>SUM(E24,E25)</f>
        <v>0</v>
      </c>
      <c r="F23" s="395">
        <f t="shared" si="0"/>
        <v>0</v>
      </c>
      <c r="G23" s="395">
        <f>SUM(G24,G25)</f>
        <v>0</v>
      </c>
      <c r="H23" s="395">
        <f>SUM(H24,H25)</f>
        <v>0</v>
      </c>
      <c r="I23" s="395" t="e">
        <f t="shared" si="1"/>
        <v>#DIV/0!</v>
      </c>
      <c r="J23" s="395"/>
      <c r="K23" s="395"/>
      <c r="L23" s="395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5">
        <f>SUM(AN24,AN25)</f>
        <v>0</v>
      </c>
      <c r="AO23" s="395">
        <f>SUM(AO24,AO25)</f>
        <v>0</v>
      </c>
      <c r="AP23" s="395" t="e">
        <f t="shared" si="5"/>
        <v>#DIV/0!</v>
      </c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03">
        <f t="shared" si="2"/>
        <v>0</v>
      </c>
      <c r="BD23" s="303">
        <f t="shared" si="3"/>
        <v>0</v>
      </c>
      <c r="BE23" s="303"/>
      <c r="BF23" s="303"/>
      <c r="BG23" s="303"/>
      <c r="BH23" s="303"/>
      <c r="BI23" s="303"/>
    </row>
    <row r="24" spans="1:61" s="136" customFormat="1" ht="15">
      <c r="A24" s="370"/>
      <c r="B24" s="371">
        <v>70005</v>
      </c>
      <c r="C24" s="372" t="s">
        <v>148</v>
      </c>
      <c r="D24" s="144">
        <v>35114</v>
      </c>
      <c r="E24" s="144"/>
      <c r="F24" s="144">
        <f t="shared" si="0"/>
        <v>0</v>
      </c>
      <c r="G24" s="144"/>
      <c r="H24" s="144"/>
      <c r="I24" s="144" t="e">
        <f t="shared" si="1"/>
        <v>#DIV/0!</v>
      </c>
      <c r="J24" s="144"/>
      <c r="K24" s="144"/>
      <c r="L24" s="144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144"/>
      <c r="AO24" s="144"/>
      <c r="AP24" s="144" t="e">
        <f t="shared" si="5"/>
        <v>#DIV/0!</v>
      </c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303">
        <f t="shared" si="2"/>
        <v>0</v>
      </c>
      <c r="BD24" s="303">
        <f t="shared" si="3"/>
        <v>0</v>
      </c>
      <c r="BE24" s="303"/>
      <c r="BF24" s="303"/>
      <c r="BG24" s="303"/>
      <c r="BH24" s="303"/>
      <c r="BI24" s="303"/>
    </row>
    <row r="25" spans="1:61" s="136" customFormat="1" ht="9.75">
      <c r="A25" s="370"/>
      <c r="B25" s="371">
        <v>70095</v>
      </c>
      <c r="C25" s="372" t="s">
        <v>146</v>
      </c>
      <c r="D25" s="144">
        <v>6386</v>
      </c>
      <c r="E25" s="144"/>
      <c r="F25" s="144">
        <f>ROUND((E25/D25)*100,2)</f>
        <v>0</v>
      </c>
      <c r="G25" s="144"/>
      <c r="H25" s="144"/>
      <c r="I25" s="144" t="e">
        <f>ROUND((H25/G25)*100,2)</f>
        <v>#DIV/0!</v>
      </c>
      <c r="J25" s="144"/>
      <c r="K25" s="144"/>
      <c r="L25" s="144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8"/>
      <c r="AM25" s="398"/>
      <c r="AN25" s="144"/>
      <c r="AO25" s="144"/>
      <c r="AP25" s="144" t="e">
        <f>ROUND((AO25/AN25)*100,2)</f>
        <v>#DIV/0!</v>
      </c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303">
        <f>SUM(M25,V25,AH25,AN25)</f>
        <v>0</v>
      </c>
      <c r="BD25" s="303">
        <f>SUM(N25,W25,AI25,AO25)</f>
        <v>0</v>
      </c>
      <c r="BE25" s="303"/>
      <c r="BF25" s="303"/>
      <c r="BG25" s="303"/>
      <c r="BH25" s="303"/>
      <c r="BI25" s="303"/>
    </row>
    <row r="26" spans="1:61" s="137" customFormat="1" ht="9.75">
      <c r="A26" s="358">
        <v>710</v>
      </c>
      <c r="B26" s="373"/>
      <c r="C26" s="369" t="s">
        <v>268</v>
      </c>
      <c r="D26" s="395">
        <f>SUM(D27,D28)</f>
        <v>218000</v>
      </c>
      <c r="E26" s="395">
        <f>SUM(E27,E28)</f>
        <v>0</v>
      </c>
      <c r="F26" s="395">
        <f t="shared" si="0"/>
        <v>0</v>
      </c>
      <c r="G26" s="395">
        <f>SUM(G27,G28)</f>
        <v>0</v>
      </c>
      <c r="H26" s="395">
        <f>SUM(H27,H28)</f>
        <v>0</v>
      </c>
      <c r="I26" s="395" t="e">
        <f t="shared" si="1"/>
        <v>#DIV/0!</v>
      </c>
      <c r="J26" s="395"/>
      <c r="K26" s="395"/>
      <c r="L26" s="395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F26" s="399"/>
      <c r="AG26" s="399"/>
      <c r="AH26" s="399"/>
      <c r="AI26" s="399"/>
      <c r="AJ26" s="399"/>
      <c r="AK26" s="399"/>
      <c r="AL26" s="399"/>
      <c r="AM26" s="399"/>
      <c r="AN26" s="395">
        <f>SUM(AN27,AN28)</f>
        <v>0</v>
      </c>
      <c r="AO26" s="395">
        <f>SUM(AO27,AO28)</f>
        <v>0</v>
      </c>
      <c r="AP26" s="395" t="e">
        <f t="shared" si="5"/>
        <v>#DIV/0!</v>
      </c>
      <c r="AQ26" s="395"/>
      <c r="AR26" s="396"/>
      <c r="AS26" s="395"/>
      <c r="AT26" s="395"/>
      <c r="AU26" s="395"/>
      <c r="AV26" s="395"/>
      <c r="AW26" s="395"/>
      <c r="AX26" s="395"/>
      <c r="AY26" s="395"/>
      <c r="AZ26" s="395"/>
      <c r="BA26" s="395"/>
      <c r="BB26" s="395"/>
      <c r="BC26" s="303">
        <f t="shared" si="2"/>
        <v>0</v>
      </c>
      <c r="BD26" s="303">
        <f t="shared" si="3"/>
        <v>0</v>
      </c>
      <c r="BE26" s="303"/>
      <c r="BF26" s="303"/>
      <c r="BG26" s="303"/>
      <c r="BH26" s="303"/>
      <c r="BI26" s="303"/>
    </row>
    <row r="27" spans="1:61" s="136" customFormat="1" ht="15" customHeight="1">
      <c r="A27" s="370"/>
      <c r="B27" s="371">
        <v>71004</v>
      </c>
      <c r="C27" s="372" t="s">
        <v>176</v>
      </c>
      <c r="D27" s="144">
        <v>200000</v>
      </c>
      <c r="E27" s="397"/>
      <c r="F27" s="144">
        <f t="shared" si="0"/>
        <v>0</v>
      </c>
      <c r="G27" s="144"/>
      <c r="H27" s="397"/>
      <c r="I27" s="144" t="e">
        <f t="shared" si="1"/>
        <v>#DIV/0!</v>
      </c>
      <c r="J27" s="144"/>
      <c r="K27" s="144"/>
      <c r="L27" s="144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144"/>
      <c r="AO27" s="397"/>
      <c r="AP27" s="144" t="e">
        <f t="shared" si="5"/>
        <v>#DIV/0!</v>
      </c>
      <c r="AQ27" s="144"/>
      <c r="AR27" s="397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303">
        <f t="shared" si="2"/>
        <v>0</v>
      </c>
      <c r="BD27" s="303">
        <f t="shared" si="3"/>
        <v>0</v>
      </c>
      <c r="BE27" s="303"/>
      <c r="BF27" s="303"/>
      <c r="BG27" s="303"/>
      <c r="BH27" s="303"/>
      <c r="BI27" s="303"/>
    </row>
    <row r="28" spans="1:61" s="136" customFormat="1" ht="9.75" customHeight="1">
      <c r="A28" s="370"/>
      <c r="B28" s="371">
        <v>71095</v>
      </c>
      <c r="C28" s="372" t="s">
        <v>146</v>
      </c>
      <c r="D28" s="144">
        <v>18000</v>
      </c>
      <c r="E28" s="397"/>
      <c r="F28" s="144">
        <f t="shared" si="0"/>
        <v>0</v>
      </c>
      <c r="G28" s="397"/>
      <c r="H28" s="397"/>
      <c r="I28" s="144" t="e">
        <f t="shared" si="1"/>
        <v>#DIV/0!</v>
      </c>
      <c r="J28" s="144"/>
      <c r="K28" s="144"/>
      <c r="L28" s="144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7"/>
      <c r="AO28" s="397"/>
      <c r="AP28" s="144" t="e">
        <f t="shared" si="5"/>
        <v>#DIV/0!</v>
      </c>
      <c r="AQ28" s="144"/>
      <c r="AR28" s="397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303">
        <f t="shared" si="2"/>
        <v>0</v>
      </c>
      <c r="BD28" s="303">
        <f t="shared" si="3"/>
        <v>0</v>
      </c>
      <c r="BE28" s="303"/>
      <c r="BF28" s="303"/>
      <c r="BG28" s="303"/>
      <c r="BH28" s="303"/>
      <c r="BI28" s="303"/>
    </row>
    <row r="29" spans="1:61" s="131" customFormat="1" ht="11.25" customHeight="1">
      <c r="A29" s="358">
        <v>750</v>
      </c>
      <c r="B29" s="359"/>
      <c r="C29" s="369" t="s">
        <v>149</v>
      </c>
      <c r="D29" s="395">
        <f>SUM(D30,D31,D32,D34,D35)</f>
        <v>2708790</v>
      </c>
      <c r="E29" s="395">
        <f>SUM(E30:E35)</f>
        <v>0</v>
      </c>
      <c r="F29" s="395">
        <f t="shared" si="0"/>
        <v>0</v>
      </c>
      <c r="G29" s="395">
        <f>SUM(G30:G35)</f>
        <v>0</v>
      </c>
      <c r="H29" s="395">
        <f>SUM(H30:H35)</f>
        <v>0</v>
      </c>
      <c r="I29" s="395" t="e">
        <f t="shared" si="1"/>
        <v>#DIV/0!</v>
      </c>
      <c r="J29" s="395"/>
      <c r="K29" s="395"/>
      <c r="L29" s="395"/>
      <c r="M29" s="395">
        <f>SUM(M30:M35)</f>
        <v>0</v>
      </c>
      <c r="N29" s="395">
        <f>SUM(N30:N35)</f>
        <v>0</v>
      </c>
      <c r="O29" s="395" t="e">
        <f aca="true" t="shared" si="6" ref="O29:O36">ROUND((N29/M29)*100,2)</f>
        <v>#DIV/0!</v>
      </c>
      <c r="P29" s="395">
        <f>SUM(P30:P35)</f>
        <v>0</v>
      </c>
      <c r="Q29" s="395">
        <f>SUM(Q30:Q35)</f>
        <v>0</v>
      </c>
      <c r="R29" s="395" t="e">
        <f>SUM(R30:R35)</f>
        <v>#DIV/0!</v>
      </c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>
        <f>SUM(AN30:AN35)</f>
        <v>0</v>
      </c>
      <c r="AO29" s="395">
        <f>SUM(AO30:AO35)</f>
        <v>0</v>
      </c>
      <c r="AP29" s="395" t="e">
        <f aca="true" t="shared" si="7" ref="AP29:AP35">ROUND((AO29/AN29)*100,2)</f>
        <v>#DIV/0!</v>
      </c>
      <c r="AQ29" s="395">
        <f>SUM(AQ30:AQ35)</f>
        <v>0</v>
      </c>
      <c r="AR29" s="395">
        <f>SUM(AR30:AR35)</f>
        <v>0</v>
      </c>
      <c r="AS29" s="395" t="e">
        <f>ROUND((AQ29/AP29)*100,2)</f>
        <v>#DIV/0!</v>
      </c>
      <c r="AT29" s="395"/>
      <c r="AU29" s="395"/>
      <c r="AV29" s="395"/>
      <c r="AW29" s="395"/>
      <c r="AX29" s="395"/>
      <c r="AY29" s="395"/>
      <c r="AZ29" s="395"/>
      <c r="BA29" s="395"/>
      <c r="BB29" s="395"/>
      <c r="BC29" s="303">
        <f t="shared" si="2"/>
        <v>0</v>
      </c>
      <c r="BD29" s="303">
        <f t="shared" si="3"/>
        <v>0</v>
      </c>
      <c r="BE29" s="303"/>
      <c r="BF29" s="303"/>
      <c r="BG29" s="303"/>
      <c r="BH29" s="303"/>
      <c r="BI29" s="303"/>
    </row>
    <row r="30" spans="1:61" ht="9.75">
      <c r="A30" s="370"/>
      <c r="B30" s="371">
        <v>75011</v>
      </c>
      <c r="C30" s="372" t="s">
        <v>199</v>
      </c>
      <c r="D30" s="144">
        <v>110150</v>
      </c>
      <c r="E30" s="144"/>
      <c r="F30" s="144">
        <f t="shared" si="0"/>
        <v>0</v>
      </c>
      <c r="G30" s="144"/>
      <c r="H30" s="144"/>
      <c r="I30" s="144" t="e">
        <f t="shared" si="1"/>
        <v>#DIV/0!</v>
      </c>
      <c r="J30" s="144"/>
      <c r="K30" s="144"/>
      <c r="L30" s="144"/>
      <c r="M30" s="397"/>
      <c r="N30" s="397"/>
      <c r="O30" s="144" t="e">
        <f t="shared" si="6"/>
        <v>#DIV/0!</v>
      </c>
      <c r="P30" s="397">
        <v>0</v>
      </c>
      <c r="Q30" s="397">
        <v>0</v>
      </c>
      <c r="R30" s="144" t="e">
        <f>ROUND((Q30/P30)*100,2)</f>
        <v>#DIV/0!</v>
      </c>
      <c r="S30" s="144"/>
      <c r="T30" s="144"/>
      <c r="U30" s="144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144" t="e">
        <f t="shared" si="7"/>
        <v>#DIV/0!</v>
      </c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303">
        <f t="shared" si="2"/>
        <v>0</v>
      </c>
      <c r="BD30" s="303">
        <f t="shared" si="3"/>
        <v>0</v>
      </c>
      <c r="BE30" s="303"/>
      <c r="BF30" s="303"/>
      <c r="BG30" s="303"/>
      <c r="BH30" s="303"/>
      <c r="BI30" s="303"/>
    </row>
    <row r="31" spans="1:61" ht="22.5">
      <c r="A31" s="370"/>
      <c r="B31" s="371">
        <v>75022</v>
      </c>
      <c r="C31" s="372" t="s">
        <v>394</v>
      </c>
      <c r="D31" s="144">
        <v>87500</v>
      </c>
      <c r="E31" s="144"/>
      <c r="F31" s="144">
        <f t="shared" si="0"/>
        <v>0</v>
      </c>
      <c r="G31" s="144"/>
      <c r="H31" s="144"/>
      <c r="I31" s="144" t="e">
        <f t="shared" si="1"/>
        <v>#DIV/0!</v>
      </c>
      <c r="J31" s="144"/>
      <c r="K31" s="144"/>
      <c r="L31" s="144"/>
      <c r="M31" s="144"/>
      <c r="N31" s="144"/>
      <c r="O31" s="144" t="e">
        <f t="shared" si="6"/>
        <v>#DIV/0!</v>
      </c>
      <c r="P31" s="397"/>
      <c r="Q31" s="397"/>
      <c r="R31" s="144"/>
      <c r="S31" s="144"/>
      <c r="T31" s="144"/>
      <c r="U31" s="144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144"/>
      <c r="AO31" s="144"/>
      <c r="AP31" s="144" t="e">
        <f t="shared" si="7"/>
        <v>#DIV/0!</v>
      </c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303">
        <f t="shared" si="2"/>
        <v>0</v>
      </c>
      <c r="BD31" s="303">
        <f t="shared" si="3"/>
        <v>0</v>
      </c>
      <c r="BE31" s="303"/>
      <c r="BF31" s="303"/>
      <c r="BG31" s="303"/>
      <c r="BH31" s="303"/>
      <c r="BI31" s="303"/>
    </row>
    <row r="32" spans="1:61" ht="22.5">
      <c r="A32" s="370"/>
      <c r="B32" s="371">
        <v>75023</v>
      </c>
      <c r="C32" s="372" t="s">
        <v>395</v>
      </c>
      <c r="D32" s="144">
        <v>1720045</v>
      </c>
      <c r="E32" s="144"/>
      <c r="F32" s="144">
        <f t="shared" si="0"/>
        <v>0</v>
      </c>
      <c r="G32" s="144"/>
      <c r="H32" s="144"/>
      <c r="I32" s="144" t="e">
        <f t="shared" si="1"/>
        <v>#DIV/0!</v>
      </c>
      <c r="J32" s="144"/>
      <c r="K32" s="144"/>
      <c r="L32" s="144"/>
      <c r="M32" s="144"/>
      <c r="N32" s="144"/>
      <c r="O32" s="144" t="e">
        <f t="shared" si="6"/>
        <v>#DIV/0!</v>
      </c>
      <c r="P32" s="397">
        <v>0</v>
      </c>
      <c r="Q32" s="397">
        <v>0</v>
      </c>
      <c r="R32" s="144" t="e">
        <f>ROUND((Q32/P32)*100,2)</f>
        <v>#DIV/0!</v>
      </c>
      <c r="S32" s="144"/>
      <c r="T32" s="144"/>
      <c r="U32" s="144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144" t="e">
        <f t="shared" si="7"/>
        <v>#DIV/0!</v>
      </c>
      <c r="AQ32" s="144"/>
      <c r="AR32" s="144"/>
      <c r="AS32" s="144" t="e">
        <f>ROUND((AQ32/AP32)*100,2)</f>
        <v>#DIV/0!</v>
      </c>
      <c r="AT32" s="144"/>
      <c r="AU32" s="144"/>
      <c r="AV32" s="144"/>
      <c r="AW32" s="144"/>
      <c r="AX32" s="144"/>
      <c r="AY32" s="144"/>
      <c r="AZ32" s="144"/>
      <c r="BA32" s="144"/>
      <c r="BB32" s="144"/>
      <c r="BC32" s="303">
        <f t="shared" si="2"/>
        <v>0</v>
      </c>
      <c r="BD32" s="303">
        <f t="shared" si="3"/>
        <v>0</v>
      </c>
      <c r="BE32" s="303"/>
      <c r="BF32" s="303"/>
      <c r="BG32" s="303"/>
      <c r="BH32" s="303"/>
      <c r="BI32" s="303"/>
    </row>
    <row r="33" spans="1:61" ht="43.5" customHeight="1" hidden="1">
      <c r="A33" s="370"/>
      <c r="B33" s="371">
        <v>75053</v>
      </c>
      <c r="C33" s="372" t="s">
        <v>367</v>
      </c>
      <c r="D33" s="144"/>
      <c r="E33" s="144"/>
      <c r="F33" s="144" t="e">
        <f t="shared" si="0"/>
        <v>#DIV/0!</v>
      </c>
      <c r="G33" s="144"/>
      <c r="H33" s="144"/>
      <c r="I33" s="144" t="e">
        <f t="shared" si="1"/>
        <v>#DIV/0!</v>
      </c>
      <c r="J33" s="144"/>
      <c r="K33" s="144"/>
      <c r="L33" s="144"/>
      <c r="M33" s="144"/>
      <c r="N33" s="144"/>
      <c r="O33" s="144" t="e">
        <f t="shared" si="6"/>
        <v>#DIV/0!</v>
      </c>
      <c r="P33" s="397"/>
      <c r="Q33" s="397"/>
      <c r="R33" s="144"/>
      <c r="S33" s="144"/>
      <c r="T33" s="144"/>
      <c r="U33" s="144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144"/>
      <c r="AO33" s="144"/>
      <c r="AP33" s="144" t="e">
        <f t="shared" si="7"/>
        <v>#DIV/0!</v>
      </c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303">
        <f t="shared" si="2"/>
        <v>0</v>
      </c>
      <c r="BD33" s="303">
        <f t="shared" si="3"/>
        <v>0</v>
      </c>
      <c r="BE33" s="303"/>
      <c r="BF33" s="303"/>
      <c r="BG33" s="303"/>
      <c r="BH33" s="303"/>
      <c r="BI33" s="303"/>
    </row>
    <row r="34" spans="1:61" ht="22.5">
      <c r="A34" s="370"/>
      <c r="B34" s="371">
        <v>75075</v>
      </c>
      <c r="C34" s="372" t="s">
        <v>177</v>
      </c>
      <c r="D34" s="144">
        <v>147000</v>
      </c>
      <c r="E34" s="144"/>
      <c r="F34" s="144">
        <f t="shared" si="0"/>
        <v>0</v>
      </c>
      <c r="G34" s="144"/>
      <c r="H34" s="144"/>
      <c r="I34" s="144" t="e">
        <f t="shared" si="1"/>
        <v>#DIV/0!</v>
      </c>
      <c r="J34" s="144"/>
      <c r="K34" s="144"/>
      <c r="L34" s="144"/>
      <c r="M34" s="397"/>
      <c r="N34" s="397"/>
      <c r="O34" s="144" t="e">
        <f t="shared" si="6"/>
        <v>#DIV/0!</v>
      </c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144"/>
      <c r="AO34" s="144"/>
      <c r="AP34" s="144" t="e">
        <f t="shared" si="7"/>
        <v>#DIV/0!</v>
      </c>
      <c r="AQ34" s="397"/>
      <c r="AR34" s="397"/>
      <c r="AS34" s="397"/>
      <c r="AT34" s="397"/>
      <c r="AU34" s="397"/>
      <c r="AV34" s="397"/>
      <c r="AW34" s="397"/>
      <c r="AX34" s="397"/>
      <c r="AY34" s="397"/>
      <c r="AZ34" s="397"/>
      <c r="BA34" s="397"/>
      <c r="BB34" s="397"/>
      <c r="BC34" s="303">
        <f t="shared" si="2"/>
        <v>0</v>
      </c>
      <c r="BD34" s="303">
        <f t="shared" si="3"/>
        <v>0</v>
      </c>
      <c r="BE34" s="303"/>
      <c r="BF34" s="303"/>
      <c r="BG34" s="303"/>
      <c r="BH34" s="303"/>
      <c r="BI34" s="303"/>
    </row>
    <row r="35" spans="1:61" s="136" customFormat="1" ht="10.5" customHeight="1">
      <c r="A35" s="374"/>
      <c r="B35" s="371">
        <v>75095</v>
      </c>
      <c r="C35" s="372" t="s">
        <v>146</v>
      </c>
      <c r="D35" s="144">
        <v>644095</v>
      </c>
      <c r="E35" s="397"/>
      <c r="F35" s="144">
        <f t="shared" si="0"/>
        <v>0</v>
      </c>
      <c r="G35" s="144"/>
      <c r="H35" s="397"/>
      <c r="I35" s="144" t="e">
        <f t="shared" si="1"/>
        <v>#DIV/0!</v>
      </c>
      <c r="J35" s="144"/>
      <c r="K35" s="144"/>
      <c r="L35" s="144"/>
      <c r="M35" s="397"/>
      <c r="N35" s="400"/>
      <c r="O35" s="397" t="e">
        <f t="shared" si="6"/>
        <v>#DIV/0!</v>
      </c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398"/>
      <c r="AN35" s="397"/>
      <c r="AO35" s="397"/>
      <c r="AP35" s="144" t="e">
        <f t="shared" si="7"/>
        <v>#DIV/0!</v>
      </c>
      <c r="AQ35" s="398"/>
      <c r="AR35" s="398"/>
      <c r="AS35" s="398"/>
      <c r="AT35" s="398"/>
      <c r="AU35" s="398"/>
      <c r="AV35" s="398"/>
      <c r="AW35" s="398"/>
      <c r="AX35" s="398"/>
      <c r="AY35" s="398"/>
      <c r="AZ35" s="398"/>
      <c r="BA35" s="398"/>
      <c r="BB35" s="398"/>
      <c r="BC35" s="303">
        <f t="shared" si="2"/>
        <v>0</v>
      </c>
      <c r="BD35" s="303" t="e">
        <f>SUM(O35,W35,AI35,AO35)</f>
        <v>#DIV/0!</v>
      </c>
      <c r="BE35" s="303"/>
      <c r="BF35" s="303"/>
      <c r="BG35" s="303"/>
      <c r="BH35" s="303"/>
      <c r="BI35" s="303"/>
    </row>
    <row r="36" spans="1:61" s="131" customFormat="1" ht="28.5" customHeight="1">
      <c r="A36" s="358">
        <v>751</v>
      </c>
      <c r="B36" s="359"/>
      <c r="C36" s="369" t="s">
        <v>162</v>
      </c>
      <c r="D36" s="395">
        <f>SUM(D37,D38,D39)</f>
        <v>20208</v>
      </c>
      <c r="E36" s="395">
        <f>SUM(E37:E40)</f>
        <v>0</v>
      </c>
      <c r="F36" s="395">
        <f t="shared" si="0"/>
        <v>0</v>
      </c>
      <c r="G36" s="395">
        <f>SUM(G37:G40)</f>
        <v>0</v>
      </c>
      <c r="H36" s="395">
        <f>SUM(H37:H40)</f>
        <v>0</v>
      </c>
      <c r="I36" s="395" t="e">
        <f t="shared" si="1"/>
        <v>#DIV/0!</v>
      </c>
      <c r="J36" s="395"/>
      <c r="K36" s="395"/>
      <c r="L36" s="395"/>
      <c r="M36" s="395">
        <f>SUM(M37:M40)</f>
        <v>0</v>
      </c>
      <c r="N36" s="395">
        <f>SUM(N37:N40)</f>
        <v>0</v>
      </c>
      <c r="O36" s="395" t="e">
        <f t="shared" si="6"/>
        <v>#DIV/0!</v>
      </c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5"/>
      <c r="AK36" s="395"/>
      <c r="AL36" s="395"/>
      <c r="AM36" s="395"/>
      <c r="AN36" s="395">
        <f>SUM(AN37:AN40)</f>
        <v>0</v>
      </c>
      <c r="AO36" s="395">
        <f>SUM(AO37:AO40)</f>
        <v>0</v>
      </c>
      <c r="AP36" s="395" t="e">
        <f>ROUND((AO36/AN36)*100,2)</f>
        <v>#DIV/0!</v>
      </c>
      <c r="AQ36" s="395"/>
      <c r="AR36" s="395"/>
      <c r="AS36" s="395"/>
      <c r="AT36" s="395"/>
      <c r="AU36" s="395"/>
      <c r="AV36" s="395"/>
      <c r="AW36" s="395"/>
      <c r="AX36" s="395"/>
      <c r="AY36" s="395"/>
      <c r="AZ36" s="395"/>
      <c r="BA36" s="395"/>
      <c r="BB36" s="395"/>
      <c r="BC36" s="303">
        <f t="shared" si="2"/>
        <v>0</v>
      </c>
      <c r="BD36" s="303">
        <f t="shared" si="3"/>
        <v>0</v>
      </c>
      <c r="BE36" s="303"/>
      <c r="BF36" s="303"/>
      <c r="BG36" s="303"/>
      <c r="BH36" s="303"/>
      <c r="BI36" s="303"/>
    </row>
    <row r="37" spans="1:61" ht="24" customHeight="1">
      <c r="A37" s="370"/>
      <c r="B37" s="371">
        <v>75101</v>
      </c>
      <c r="C37" s="372" t="s">
        <v>200</v>
      </c>
      <c r="D37" s="144">
        <v>1077</v>
      </c>
      <c r="E37" s="144"/>
      <c r="F37" s="144">
        <f t="shared" si="0"/>
        <v>0</v>
      </c>
      <c r="G37" s="144"/>
      <c r="H37" s="144"/>
      <c r="I37" s="144" t="e">
        <f t="shared" si="1"/>
        <v>#DIV/0!</v>
      </c>
      <c r="J37" s="144"/>
      <c r="K37" s="144"/>
      <c r="L37" s="144"/>
      <c r="M37" s="397"/>
      <c r="N37" s="397"/>
      <c r="O37" s="144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144"/>
      <c r="AO37" s="144"/>
      <c r="AP37" s="144" t="e">
        <f>ROUND((AO37/AN37)*100,2)</f>
        <v>#DIV/0!</v>
      </c>
      <c r="AQ37" s="397"/>
      <c r="AR37" s="397"/>
      <c r="AS37" s="397"/>
      <c r="AT37" s="397"/>
      <c r="AU37" s="397"/>
      <c r="AV37" s="397"/>
      <c r="AW37" s="397"/>
      <c r="AX37" s="397"/>
      <c r="AY37" s="397"/>
      <c r="AZ37" s="397"/>
      <c r="BA37" s="397"/>
      <c r="BB37" s="397"/>
      <c r="BC37" s="303">
        <f t="shared" si="2"/>
        <v>0</v>
      </c>
      <c r="BD37" s="303">
        <f t="shared" si="3"/>
        <v>0</v>
      </c>
      <c r="BE37" s="303"/>
      <c r="BF37" s="303"/>
      <c r="BG37" s="303"/>
      <c r="BH37" s="303"/>
      <c r="BI37" s="303"/>
    </row>
    <row r="38" spans="1:61" ht="42" customHeight="1">
      <c r="A38" s="370"/>
      <c r="B38" s="371">
        <v>75107</v>
      </c>
      <c r="C38" s="372"/>
      <c r="D38" s="144">
        <v>14955</v>
      </c>
      <c r="E38" s="144"/>
      <c r="F38" s="144">
        <f>ROUND((E38/D38)*100,2)</f>
        <v>0</v>
      </c>
      <c r="G38" s="144"/>
      <c r="H38" s="144"/>
      <c r="I38" s="144" t="e">
        <f>ROUND((H38/G38)*100,2)</f>
        <v>#DIV/0!</v>
      </c>
      <c r="J38" s="144"/>
      <c r="K38" s="144"/>
      <c r="L38" s="144"/>
      <c r="M38" s="397"/>
      <c r="N38" s="397"/>
      <c r="O38" s="144" t="e">
        <f>ROUND((N38/M38)*100,2)</f>
        <v>#DIV/0!</v>
      </c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144"/>
      <c r="AO38" s="144"/>
      <c r="AP38" s="144" t="e">
        <f>ROUND((AO38/AN38)*100,2)</f>
        <v>#DIV/0!</v>
      </c>
      <c r="AQ38" s="397"/>
      <c r="AR38" s="397"/>
      <c r="AS38" s="397"/>
      <c r="AT38" s="397"/>
      <c r="AU38" s="397"/>
      <c r="AV38" s="397"/>
      <c r="AW38" s="397"/>
      <c r="AX38" s="397"/>
      <c r="AY38" s="397"/>
      <c r="AZ38" s="397"/>
      <c r="BA38" s="397"/>
      <c r="BB38" s="397"/>
      <c r="BC38" s="303"/>
      <c r="BD38" s="303"/>
      <c r="BE38" s="303"/>
      <c r="BF38" s="303"/>
      <c r="BG38" s="303"/>
      <c r="BH38" s="303"/>
      <c r="BI38" s="303"/>
    </row>
    <row r="39" spans="1:61" ht="42" customHeight="1">
      <c r="A39" s="370"/>
      <c r="B39" s="371">
        <v>75109</v>
      </c>
      <c r="C39" s="372" t="s">
        <v>367</v>
      </c>
      <c r="D39" s="144">
        <v>4176</v>
      </c>
      <c r="E39" s="144"/>
      <c r="F39" s="144">
        <f t="shared" si="0"/>
        <v>0</v>
      </c>
      <c r="G39" s="144"/>
      <c r="H39" s="144"/>
      <c r="I39" s="144" t="e">
        <f t="shared" si="1"/>
        <v>#DIV/0!</v>
      </c>
      <c r="J39" s="144"/>
      <c r="K39" s="144"/>
      <c r="L39" s="144"/>
      <c r="M39" s="397"/>
      <c r="N39" s="397"/>
      <c r="O39" s="144" t="e">
        <f>ROUND((N39/M39)*100,2)</f>
        <v>#DIV/0!</v>
      </c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144"/>
      <c r="AO39" s="144"/>
      <c r="AP39" s="144" t="e">
        <f>ROUND((AO39/AN39)*100,2)</f>
        <v>#DIV/0!</v>
      </c>
      <c r="AQ39" s="397"/>
      <c r="AR39" s="397"/>
      <c r="AS39" s="397"/>
      <c r="AT39" s="397"/>
      <c r="AU39" s="397"/>
      <c r="AV39" s="397"/>
      <c r="AW39" s="397"/>
      <c r="AX39" s="397"/>
      <c r="AY39" s="397"/>
      <c r="AZ39" s="397"/>
      <c r="BA39" s="397"/>
      <c r="BB39" s="397"/>
      <c r="BC39" s="303"/>
      <c r="BD39" s="303"/>
      <c r="BE39" s="303"/>
      <c r="BF39" s="303"/>
      <c r="BG39" s="303"/>
      <c r="BH39" s="303"/>
      <c r="BI39" s="303"/>
    </row>
    <row r="40" spans="1:61" ht="15" customHeight="1" hidden="1">
      <c r="A40" s="370"/>
      <c r="B40" s="371">
        <v>75113</v>
      </c>
      <c r="C40" s="372" t="s">
        <v>365</v>
      </c>
      <c r="D40" s="144"/>
      <c r="E40" s="144"/>
      <c r="F40" s="144" t="e">
        <f t="shared" si="0"/>
        <v>#DIV/0!</v>
      </c>
      <c r="G40" s="144"/>
      <c r="H40" s="144"/>
      <c r="I40" s="144" t="e">
        <f t="shared" si="1"/>
        <v>#DIV/0!</v>
      </c>
      <c r="J40" s="144"/>
      <c r="K40" s="144"/>
      <c r="L40" s="144"/>
      <c r="M40" s="397"/>
      <c r="N40" s="397"/>
      <c r="O40" s="144" t="e">
        <f>ROUND((N40/M40)*100,2)</f>
        <v>#DIV/0!</v>
      </c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7"/>
      <c r="AN40" s="144"/>
      <c r="AO40" s="144"/>
      <c r="AP40" s="144" t="e">
        <f>ROUND((AO40/AN40)*100,2)</f>
        <v>#DIV/0!</v>
      </c>
      <c r="AQ40" s="397"/>
      <c r="AR40" s="397"/>
      <c r="AS40" s="397"/>
      <c r="AT40" s="397"/>
      <c r="AU40" s="397"/>
      <c r="AV40" s="397"/>
      <c r="AW40" s="397"/>
      <c r="AX40" s="397"/>
      <c r="AY40" s="397"/>
      <c r="AZ40" s="397"/>
      <c r="BA40" s="397"/>
      <c r="BB40" s="397"/>
      <c r="BC40" s="303">
        <f t="shared" si="2"/>
        <v>0</v>
      </c>
      <c r="BD40" s="303">
        <f t="shared" si="3"/>
        <v>0</v>
      </c>
      <c r="BE40" s="303"/>
      <c r="BF40" s="303"/>
      <c r="BG40" s="303"/>
      <c r="BH40" s="303"/>
      <c r="BI40" s="303"/>
    </row>
    <row r="41" spans="1:61" s="131" customFormat="1" ht="22.5">
      <c r="A41" s="358">
        <v>754</v>
      </c>
      <c r="B41" s="359"/>
      <c r="C41" s="369" t="s">
        <v>178</v>
      </c>
      <c r="D41" s="395">
        <f>SUM(D43,D44,D45)</f>
        <v>182500</v>
      </c>
      <c r="E41" s="395">
        <f>SUM(E42:E45)</f>
        <v>0</v>
      </c>
      <c r="F41" s="395">
        <f t="shared" si="0"/>
        <v>0</v>
      </c>
      <c r="G41" s="395">
        <f>SUM(G42:G45)</f>
        <v>0</v>
      </c>
      <c r="H41" s="395">
        <f>SUM(H42:H45)</f>
        <v>0</v>
      </c>
      <c r="I41" s="395" t="e">
        <f t="shared" si="1"/>
        <v>#DIV/0!</v>
      </c>
      <c r="J41" s="395"/>
      <c r="K41" s="395"/>
      <c r="L41" s="395"/>
      <c r="M41" s="395"/>
      <c r="N41" s="395"/>
      <c r="O41" s="395"/>
      <c r="P41" s="395">
        <f>SUM(P42:P45)</f>
        <v>0</v>
      </c>
      <c r="Q41" s="395">
        <f>SUM(Q42:Q45)</f>
        <v>0</v>
      </c>
      <c r="R41" s="395">
        <v>0</v>
      </c>
      <c r="S41" s="395"/>
      <c r="T41" s="395"/>
      <c r="U41" s="395"/>
      <c r="V41" s="395">
        <f>SUM(V42:V45)</f>
        <v>0</v>
      </c>
      <c r="W41" s="395">
        <f>SUM(W42:W45)</f>
        <v>0</v>
      </c>
      <c r="X41" s="395" t="e">
        <f>ROUND((W41/V41)*100,2)</f>
        <v>#DIV/0!</v>
      </c>
      <c r="Y41" s="395"/>
      <c r="Z41" s="395"/>
      <c r="AA41" s="395"/>
      <c r="AB41" s="395"/>
      <c r="AC41" s="395"/>
      <c r="AD41" s="395"/>
      <c r="AE41" s="395"/>
      <c r="AF41" s="395"/>
      <c r="AG41" s="395"/>
      <c r="AH41" s="396"/>
      <c r="AI41" s="396"/>
      <c r="AJ41" s="396"/>
      <c r="AK41" s="396"/>
      <c r="AL41" s="396"/>
      <c r="AM41" s="396"/>
      <c r="AN41" s="395">
        <f>SUM(AN42:AN45)</f>
        <v>0</v>
      </c>
      <c r="AO41" s="395">
        <f>SUM(AO42:AO45)</f>
        <v>0</v>
      </c>
      <c r="AP41" s="395" t="e">
        <f aca="true" t="shared" si="8" ref="AP41:AP47">ROUND((AO41/AN41)*100,2)</f>
        <v>#DIV/0!</v>
      </c>
      <c r="AQ41" s="395"/>
      <c r="AR41" s="395"/>
      <c r="AS41" s="395"/>
      <c r="AT41" s="395"/>
      <c r="AU41" s="395"/>
      <c r="AV41" s="395"/>
      <c r="AW41" s="395"/>
      <c r="AX41" s="395"/>
      <c r="AY41" s="395"/>
      <c r="AZ41" s="395"/>
      <c r="BA41" s="395"/>
      <c r="BB41" s="395"/>
      <c r="BC41" s="303">
        <f t="shared" si="2"/>
        <v>0</v>
      </c>
      <c r="BD41" s="303">
        <f t="shared" si="3"/>
        <v>0</v>
      </c>
      <c r="BE41" s="303"/>
      <c r="BF41" s="303"/>
      <c r="BG41" s="303"/>
      <c r="BH41" s="303"/>
      <c r="BI41" s="303"/>
    </row>
    <row r="42" spans="1:61" ht="9" customHeight="1" hidden="1">
      <c r="A42" s="370"/>
      <c r="B42" s="371">
        <v>75405</v>
      </c>
      <c r="C42" s="372" t="s">
        <v>383</v>
      </c>
      <c r="D42" s="144">
        <v>0</v>
      </c>
      <c r="E42" s="144">
        <v>0</v>
      </c>
      <c r="F42" s="144" t="e">
        <f t="shared" si="0"/>
        <v>#DIV/0!</v>
      </c>
      <c r="G42" s="144">
        <v>0</v>
      </c>
      <c r="H42" s="144">
        <v>0</v>
      </c>
      <c r="I42" s="144" t="e">
        <f t="shared" si="1"/>
        <v>#DIV/0!</v>
      </c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144">
        <v>0</v>
      </c>
      <c r="AO42" s="144">
        <v>0</v>
      </c>
      <c r="AP42" s="144" t="e">
        <f t="shared" si="8"/>
        <v>#DIV/0!</v>
      </c>
      <c r="AQ42" s="144">
        <v>0</v>
      </c>
      <c r="AR42" s="144">
        <v>0</v>
      </c>
      <c r="AS42" s="144">
        <v>0</v>
      </c>
      <c r="AT42" s="144"/>
      <c r="AU42" s="144"/>
      <c r="AV42" s="144"/>
      <c r="AW42" s="144"/>
      <c r="AX42" s="144"/>
      <c r="AY42" s="144"/>
      <c r="AZ42" s="144"/>
      <c r="BA42" s="144"/>
      <c r="BB42" s="144"/>
      <c r="BC42" s="303">
        <f t="shared" si="2"/>
        <v>0</v>
      </c>
      <c r="BD42" s="303">
        <f t="shared" si="3"/>
        <v>0</v>
      </c>
      <c r="BE42" s="303"/>
      <c r="BF42" s="303"/>
      <c r="BG42" s="303"/>
      <c r="BH42" s="303"/>
      <c r="BI42" s="303"/>
    </row>
    <row r="43" spans="1:61" ht="9" customHeight="1">
      <c r="A43" s="370"/>
      <c r="B43" s="371">
        <v>75412</v>
      </c>
      <c r="C43" s="372" t="s">
        <v>179</v>
      </c>
      <c r="D43" s="144">
        <v>144500</v>
      </c>
      <c r="E43" s="144"/>
      <c r="F43" s="144">
        <f t="shared" si="0"/>
        <v>0</v>
      </c>
      <c r="G43" s="144"/>
      <c r="H43" s="144"/>
      <c r="I43" s="144" t="e">
        <f t="shared" si="1"/>
        <v>#DIV/0!</v>
      </c>
      <c r="J43" s="144"/>
      <c r="K43" s="144"/>
      <c r="L43" s="144"/>
      <c r="M43" s="397"/>
      <c r="N43" s="397"/>
      <c r="O43" s="144"/>
      <c r="P43" s="144">
        <v>0</v>
      </c>
      <c r="Q43" s="144">
        <v>0</v>
      </c>
      <c r="R43" s="144">
        <v>0</v>
      </c>
      <c r="S43" s="144"/>
      <c r="T43" s="144"/>
      <c r="U43" s="144"/>
      <c r="V43" s="397"/>
      <c r="W43" s="397"/>
      <c r="X43" s="144" t="e">
        <f>ROUND((W43/V43)*100,2)</f>
        <v>#DIV/0!</v>
      </c>
      <c r="Y43" s="144"/>
      <c r="Z43" s="144"/>
      <c r="AA43" s="144"/>
      <c r="AB43" s="144"/>
      <c r="AC43" s="144"/>
      <c r="AD43" s="144"/>
      <c r="AE43" s="144"/>
      <c r="AF43" s="144"/>
      <c r="AG43" s="144"/>
      <c r="AH43" s="397"/>
      <c r="AI43" s="397"/>
      <c r="AJ43" s="397"/>
      <c r="AK43" s="397"/>
      <c r="AL43" s="397"/>
      <c r="AM43" s="397"/>
      <c r="AN43" s="144"/>
      <c r="AO43" s="144"/>
      <c r="AP43" s="144" t="e">
        <f t="shared" si="8"/>
        <v>#DIV/0!</v>
      </c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303">
        <f t="shared" si="2"/>
        <v>0</v>
      </c>
      <c r="BD43" s="303">
        <f t="shared" si="3"/>
        <v>0</v>
      </c>
      <c r="BE43" s="303"/>
      <c r="BF43" s="303"/>
      <c r="BG43" s="303"/>
      <c r="BH43" s="303"/>
      <c r="BI43" s="303"/>
    </row>
    <row r="44" spans="1:61" ht="9" customHeight="1">
      <c r="A44" s="370"/>
      <c r="B44" s="371">
        <v>75414</v>
      </c>
      <c r="C44" s="372" t="s">
        <v>180</v>
      </c>
      <c r="D44" s="144">
        <v>3000</v>
      </c>
      <c r="E44" s="144"/>
      <c r="F44" s="144">
        <f t="shared" si="0"/>
        <v>0</v>
      </c>
      <c r="G44" s="144"/>
      <c r="H44" s="144"/>
      <c r="I44" s="144" t="e">
        <f t="shared" si="1"/>
        <v>#DIV/0!</v>
      </c>
      <c r="J44" s="144"/>
      <c r="K44" s="144"/>
      <c r="L44" s="144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144"/>
      <c r="AO44" s="144"/>
      <c r="AP44" s="144" t="e">
        <f t="shared" si="8"/>
        <v>#DIV/0!</v>
      </c>
      <c r="AQ44" s="397"/>
      <c r="AR44" s="397"/>
      <c r="AS44" s="397"/>
      <c r="AT44" s="397"/>
      <c r="AU44" s="397"/>
      <c r="AV44" s="397"/>
      <c r="AW44" s="397"/>
      <c r="AX44" s="397"/>
      <c r="AY44" s="397"/>
      <c r="AZ44" s="397"/>
      <c r="BA44" s="397"/>
      <c r="BB44" s="397"/>
      <c r="BC44" s="303">
        <f t="shared" si="2"/>
        <v>0</v>
      </c>
      <c r="BD44" s="303">
        <f t="shared" si="3"/>
        <v>0</v>
      </c>
      <c r="BE44" s="303"/>
      <c r="BF44" s="303"/>
      <c r="BG44" s="303"/>
      <c r="BH44" s="303"/>
      <c r="BI44" s="303"/>
    </row>
    <row r="45" spans="1:61" ht="9" customHeight="1">
      <c r="A45" s="370"/>
      <c r="B45" s="371">
        <v>75421</v>
      </c>
      <c r="C45" s="372" t="s">
        <v>295</v>
      </c>
      <c r="D45" s="144">
        <v>35000</v>
      </c>
      <c r="E45" s="144"/>
      <c r="F45" s="144">
        <f t="shared" si="0"/>
        <v>0</v>
      </c>
      <c r="G45" s="144"/>
      <c r="H45" s="144"/>
      <c r="I45" s="144" t="e">
        <f t="shared" si="1"/>
        <v>#DIV/0!</v>
      </c>
      <c r="J45" s="144"/>
      <c r="K45" s="144"/>
      <c r="L45" s="144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144"/>
      <c r="AO45" s="144"/>
      <c r="AP45" s="144" t="e">
        <f t="shared" si="8"/>
        <v>#DIV/0!</v>
      </c>
      <c r="AQ45" s="397"/>
      <c r="AR45" s="397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303">
        <f t="shared" si="2"/>
        <v>0</v>
      </c>
      <c r="BD45" s="303">
        <f t="shared" si="3"/>
        <v>0</v>
      </c>
      <c r="BE45" s="303"/>
      <c r="BF45" s="303"/>
      <c r="BG45" s="303"/>
      <c r="BH45" s="303"/>
      <c r="BI45" s="303"/>
    </row>
    <row r="46" spans="1:61" ht="67.5">
      <c r="A46" s="358">
        <v>756</v>
      </c>
      <c r="B46" s="359"/>
      <c r="C46" s="369" t="s">
        <v>269</v>
      </c>
      <c r="D46" s="395">
        <f>SUM(D47)</f>
        <v>32000</v>
      </c>
      <c r="E46" s="395">
        <f>SUM(E47)</f>
        <v>0</v>
      </c>
      <c r="F46" s="395">
        <f t="shared" si="0"/>
        <v>0</v>
      </c>
      <c r="G46" s="395">
        <f>SUM(G47)</f>
        <v>0</v>
      </c>
      <c r="H46" s="395">
        <f>SUM(H47)</f>
        <v>0</v>
      </c>
      <c r="I46" s="395" t="e">
        <f t="shared" si="1"/>
        <v>#DIV/0!</v>
      </c>
      <c r="J46" s="395"/>
      <c r="K46" s="395"/>
      <c r="L46" s="395"/>
      <c r="M46" s="395">
        <f>SUM(M47)</f>
        <v>0</v>
      </c>
      <c r="N46" s="395">
        <f>SUM(N47)</f>
        <v>0</v>
      </c>
      <c r="O46" s="395" t="e">
        <f>ROUND((N46/M46)*100,2)</f>
        <v>#DIV/0!</v>
      </c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7"/>
      <c r="AN46" s="395">
        <f>SUM(AN47)</f>
        <v>0</v>
      </c>
      <c r="AO46" s="395">
        <f>SUM(AO47)</f>
        <v>0</v>
      </c>
      <c r="AP46" s="395" t="e">
        <f>ROUND((AO46/AN46)*100,2)</f>
        <v>#DIV/0!</v>
      </c>
      <c r="AQ46" s="397"/>
      <c r="AR46" s="397"/>
      <c r="AS46" s="397"/>
      <c r="AT46" s="397"/>
      <c r="AU46" s="397"/>
      <c r="AV46" s="397"/>
      <c r="AW46" s="397"/>
      <c r="AX46" s="397"/>
      <c r="AY46" s="397"/>
      <c r="AZ46" s="397"/>
      <c r="BA46" s="397"/>
      <c r="BB46" s="397"/>
      <c r="BC46" s="303">
        <f t="shared" si="2"/>
        <v>0</v>
      </c>
      <c r="BD46" s="303">
        <f t="shared" si="3"/>
        <v>0</v>
      </c>
      <c r="BE46" s="303"/>
      <c r="BF46" s="303"/>
      <c r="BG46" s="303"/>
      <c r="BH46" s="303"/>
      <c r="BI46" s="303"/>
    </row>
    <row r="47" spans="1:61" ht="37.5">
      <c r="A47" s="370"/>
      <c r="B47" s="371">
        <v>75647</v>
      </c>
      <c r="C47" s="372" t="s">
        <v>270</v>
      </c>
      <c r="D47" s="144">
        <v>32000</v>
      </c>
      <c r="E47" s="144"/>
      <c r="F47" s="144">
        <f t="shared" si="0"/>
        <v>0</v>
      </c>
      <c r="G47" s="144"/>
      <c r="H47" s="144"/>
      <c r="I47" s="144" t="e">
        <f t="shared" si="1"/>
        <v>#DIV/0!</v>
      </c>
      <c r="J47" s="144"/>
      <c r="K47" s="144"/>
      <c r="L47" s="144"/>
      <c r="M47" s="144"/>
      <c r="N47" s="144"/>
      <c r="O47" s="144" t="e">
        <f>ROUND((N47/M47)*100,2)</f>
        <v>#DIV/0!</v>
      </c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  <c r="AP47" s="144" t="e">
        <f t="shared" si="8"/>
        <v>#DIV/0!</v>
      </c>
      <c r="AQ47" s="397"/>
      <c r="AR47" s="397"/>
      <c r="AS47" s="397"/>
      <c r="AT47" s="397"/>
      <c r="AU47" s="397"/>
      <c r="AV47" s="397"/>
      <c r="AW47" s="397"/>
      <c r="AX47" s="397"/>
      <c r="AY47" s="397"/>
      <c r="AZ47" s="397"/>
      <c r="BA47" s="397"/>
      <c r="BB47" s="397"/>
      <c r="BC47" s="303">
        <f t="shared" si="2"/>
        <v>0</v>
      </c>
      <c r="BD47" s="303">
        <f t="shared" si="3"/>
        <v>0</v>
      </c>
      <c r="BE47" s="303"/>
      <c r="BF47" s="303"/>
      <c r="BG47" s="303"/>
      <c r="BH47" s="303"/>
      <c r="BI47" s="303"/>
    </row>
    <row r="48" spans="1:61" s="131" customFormat="1" ht="12" customHeight="1">
      <c r="A48" s="358">
        <v>757</v>
      </c>
      <c r="B48" s="359"/>
      <c r="C48" s="369" t="s">
        <v>181</v>
      </c>
      <c r="D48" s="395">
        <f>SUM(D49)</f>
        <v>360000</v>
      </c>
      <c r="E48" s="395">
        <f>SUM(E49)</f>
        <v>0</v>
      </c>
      <c r="F48" s="395">
        <f t="shared" si="0"/>
        <v>0</v>
      </c>
      <c r="G48" s="395">
        <f>SUM(G49)</f>
        <v>0</v>
      </c>
      <c r="H48" s="395">
        <f>SUM(H49)</f>
        <v>0</v>
      </c>
      <c r="I48" s="395" t="e">
        <f t="shared" si="1"/>
        <v>#DIV/0!</v>
      </c>
      <c r="J48" s="395"/>
      <c r="K48" s="395"/>
      <c r="L48" s="395"/>
      <c r="M48" s="396"/>
      <c r="N48" s="396"/>
      <c r="O48" s="396"/>
      <c r="P48" s="396"/>
      <c r="Q48" s="396"/>
      <c r="R48" s="396"/>
      <c r="S48" s="396"/>
      <c r="T48" s="396"/>
      <c r="U48" s="396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 t="e">
        <f>SUM(#REF!)</f>
        <v>#REF!</v>
      </c>
      <c r="AI48" s="395" t="e">
        <f>SUM(#REF!)</f>
        <v>#REF!</v>
      </c>
      <c r="AJ48" s="395" t="e">
        <f>ROUND((AI48/AH48)*100,2)</f>
        <v>#REF!</v>
      </c>
      <c r="AK48" s="396"/>
      <c r="AL48" s="396"/>
      <c r="AM48" s="396"/>
      <c r="AN48" s="395"/>
      <c r="AO48" s="395"/>
      <c r="AP48" s="395"/>
      <c r="AQ48" s="396"/>
      <c r="AR48" s="396"/>
      <c r="AS48" s="396"/>
      <c r="AT48" s="396"/>
      <c r="AU48" s="396"/>
      <c r="AV48" s="396"/>
      <c r="AW48" s="396"/>
      <c r="AX48" s="396"/>
      <c r="AY48" s="396"/>
      <c r="AZ48" s="396"/>
      <c r="BA48" s="396"/>
      <c r="BB48" s="396"/>
      <c r="BC48" s="303" t="e">
        <f t="shared" si="2"/>
        <v>#REF!</v>
      </c>
      <c r="BD48" s="303" t="e">
        <f t="shared" si="3"/>
        <v>#REF!</v>
      </c>
      <c r="BE48" s="303"/>
      <c r="BF48" s="303"/>
      <c r="BG48" s="303"/>
      <c r="BH48" s="303"/>
      <c r="BI48" s="303"/>
    </row>
    <row r="49" spans="1:61" ht="28.5" customHeight="1">
      <c r="A49" s="370"/>
      <c r="B49" s="371">
        <v>75702</v>
      </c>
      <c r="C49" s="372" t="s">
        <v>182</v>
      </c>
      <c r="D49" s="144">
        <v>360000</v>
      </c>
      <c r="E49" s="144"/>
      <c r="F49" s="144">
        <f>ROUND((E49/D49)*100,2)</f>
        <v>0</v>
      </c>
      <c r="G49" s="144"/>
      <c r="H49" s="144"/>
      <c r="I49" s="144" t="e">
        <f>ROUND((H49/G49)*100,2)</f>
        <v>#DIV/0!</v>
      </c>
      <c r="J49" s="144"/>
      <c r="K49" s="144"/>
      <c r="L49" s="144"/>
      <c r="M49" s="397"/>
      <c r="N49" s="397"/>
      <c r="O49" s="397"/>
      <c r="P49" s="397"/>
      <c r="Q49" s="397"/>
      <c r="R49" s="397"/>
      <c r="S49" s="397"/>
      <c r="T49" s="397"/>
      <c r="U49" s="397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 t="e">
        <f>ROUND((AI49/AH49)*100,2)</f>
        <v>#DIV/0!</v>
      </c>
      <c r="AK49" s="397"/>
      <c r="AL49" s="397"/>
      <c r="AM49" s="397"/>
      <c r="AN49" s="397"/>
      <c r="AO49" s="397"/>
      <c r="AP49" s="397"/>
      <c r="AQ49" s="397"/>
      <c r="AR49" s="397"/>
      <c r="AS49" s="397"/>
      <c r="AT49" s="397"/>
      <c r="AU49" s="397"/>
      <c r="AV49" s="397"/>
      <c r="AW49" s="397"/>
      <c r="AX49" s="397"/>
      <c r="AY49" s="397"/>
      <c r="AZ49" s="397"/>
      <c r="BA49" s="397"/>
      <c r="BB49" s="397"/>
      <c r="BC49" s="303">
        <f aca="true" t="shared" si="9" ref="BC49:BD51">SUM(M49,V49,AH49,AN49)</f>
        <v>0</v>
      </c>
      <c r="BD49" s="303">
        <f t="shared" si="9"/>
        <v>0</v>
      </c>
      <c r="BE49" s="303"/>
      <c r="BF49" s="303"/>
      <c r="BG49" s="303"/>
      <c r="BH49" s="303"/>
      <c r="BI49" s="303"/>
    </row>
    <row r="50" spans="1:61" s="131" customFormat="1" ht="12" customHeight="1">
      <c r="A50" s="358">
        <v>758</v>
      </c>
      <c r="B50" s="359"/>
      <c r="C50" s="369"/>
      <c r="D50" s="395">
        <f>SUM(D51)</f>
        <v>41522</v>
      </c>
      <c r="E50" s="395">
        <f>SUM(E52:E52)</f>
        <v>0</v>
      </c>
      <c r="F50" s="395">
        <f>ROUND((E50/D50)*100,2)</f>
        <v>0</v>
      </c>
      <c r="G50" s="395">
        <f>SUM(G52:G52)</f>
        <v>0</v>
      </c>
      <c r="H50" s="395">
        <f>SUM(H52:H52)</f>
        <v>0</v>
      </c>
      <c r="I50" s="395" t="e">
        <f>ROUND((H50/G50)*100,2)</f>
        <v>#DIV/0!</v>
      </c>
      <c r="J50" s="395"/>
      <c r="K50" s="395"/>
      <c r="L50" s="395"/>
      <c r="M50" s="396"/>
      <c r="N50" s="396"/>
      <c r="O50" s="396"/>
      <c r="P50" s="396"/>
      <c r="Q50" s="396"/>
      <c r="R50" s="396"/>
      <c r="S50" s="396"/>
      <c r="T50" s="396"/>
      <c r="U50" s="396"/>
      <c r="V50" s="395"/>
      <c r="W50" s="395"/>
      <c r="X50" s="395"/>
      <c r="Y50" s="395"/>
      <c r="Z50" s="395"/>
      <c r="AA50" s="395"/>
      <c r="AB50" s="395"/>
      <c r="AC50" s="395"/>
      <c r="AD50" s="395"/>
      <c r="AE50" s="395"/>
      <c r="AF50" s="395"/>
      <c r="AG50" s="395"/>
      <c r="AH50" s="395">
        <f>SUM(AH52)</f>
        <v>0</v>
      </c>
      <c r="AI50" s="395">
        <f>SUM(AI52)</f>
        <v>0</v>
      </c>
      <c r="AJ50" s="395" t="e">
        <f>ROUND((AI50/AH50)*100,2)</f>
        <v>#DIV/0!</v>
      </c>
      <c r="AK50" s="396"/>
      <c r="AL50" s="396"/>
      <c r="AM50" s="396"/>
      <c r="AN50" s="395"/>
      <c r="AO50" s="395"/>
      <c r="AP50" s="395"/>
      <c r="AQ50" s="396"/>
      <c r="AR50" s="396"/>
      <c r="AS50" s="396"/>
      <c r="AT50" s="396"/>
      <c r="AU50" s="396"/>
      <c r="AV50" s="396"/>
      <c r="AW50" s="396"/>
      <c r="AX50" s="396"/>
      <c r="AY50" s="396"/>
      <c r="AZ50" s="396"/>
      <c r="BA50" s="396"/>
      <c r="BB50" s="396"/>
      <c r="BC50" s="303">
        <f t="shared" si="9"/>
        <v>0</v>
      </c>
      <c r="BD50" s="303">
        <f t="shared" si="9"/>
        <v>0</v>
      </c>
      <c r="BE50" s="303"/>
      <c r="BF50" s="303"/>
      <c r="BG50" s="303"/>
      <c r="BH50" s="303"/>
      <c r="BI50" s="303"/>
    </row>
    <row r="51" spans="1:61" ht="28.5" customHeight="1">
      <c r="A51" s="370"/>
      <c r="B51" s="371">
        <v>75818</v>
      </c>
      <c r="C51" s="372"/>
      <c r="D51" s="144">
        <v>41522</v>
      </c>
      <c r="E51" s="144"/>
      <c r="F51" s="144">
        <f>ROUND((E51/D51)*100,2)</f>
        <v>0</v>
      </c>
      <c r="G51" s="144"/>
      <c r="H51" s="144"/>
      <c r="I51" s="144" t="e">
        <f>ROUND((H51/G51)*100,2)</f>
        <v>#DIV/0!</v>
      </c>
      <c r="J51" s="144"/>
      <c r="K51" s="144"/>
      <c r="L51" s="144"/>
      <c r="M51" s="397"/>
      <c r="N51" s="397"/>
      <c r="O51" s="397"/>
      <c r="P51" s="397"/>
      <c r="Q51" s="397"/>
      <c r="R51" s="397"/>
      <c r="S51" s="397"/>
      <c r="T51" s="397"/>
      <c r="U51" s="397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 t="e">
        <f>ROUND((AI51/AH51)*100,2)</f>
        <v>#DIV/0!</v>
      </c>
      <c r="AK51" s="397"/>
      <c r="AL51" s="397"/>
      <c r="AM51" s="397"/>
      <c r="AN51" s="397"/>
      <c r="AO51" s="397"/>
      <c r="AP51" s="397"/>
      <c r="AQ51" s="397"/>
      <c r="AR51" s="397"/>
      <c r="AS51" s="397"/>
      <c r="AT51" s="397"/>
      <c r="AU51" s="397"/>
      <c r="AV51" s="397"/>
      <c r="AW51" s="397"/>
      <c r="AX51" s="397"/>
      <c r="AY51" s="397"/>
      <c r="AZ51" s="397"/>
      <c r="BA51" s="397"/>
      <c r="BB51" s="397"/>
      <c r="BC51" s="303">
        <f t="shared" si="9"/>
        <v>0</v>
      </c>
      <c r="BD51" s="303">
        <f t="shared" si="9"/>
        <v>0</v>
      </c>
      <c r="BE51" s="303"/>
      <c r="BF51" s="303"/>
      <c r="BG51" s="303"/>
      <c r="BH51" s="303"/>
      <c r="BI51" s="303"/>
    </row>
    <row r="52" spans="1:61" s="136" customFormat="1" ht="9.75" hidden="1">
      <c r="A52" s="358">
        <v>758</v>
      </c>
      <c r="B52" s="359"/>
      <c r="C52" s="369" t="s">
        <v>152</v>
      </c>
      <c r="D52" s="395">
        <f>SUM(D53)</f>
        <v>0</v>
      </c>
      <c r="E52" s="395">
        <f>SUM(E53)</f>
        <v>0</v>
      </c>
      <c r="F52" s="395" t="e">
        <f t="shared" si="0"/>
        <v>#DIV/0!</v>
      </c>
      <c r="G52" s="395">
        <f>SUM(G53)</f>
        <v>0</v>
      </c>
      <c r="H52" s="395">
        <v>0</v>
      </c>
      <c r="I52" s="395" t="e">
        <f t="shared" si="1"/>
        <v>#DIV/0!</v>
      </c>
      <c r="J52" s="395"/>
      <c r="K52" s="395"/>
      <c r="L52" s="395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  <c r="AG52" s="398"/>
      <c r="AH52" s="398"/>
      <c r="AI52" s="398"/>
      <c r="AJ52" s="398"/>
      <c r="AK52" s="398"/>
      <c r="AL52" s="398"/>
      <c r="AM52" s="398"/>
      <c r="AN52" s="395">
        <f>SUM(AN53)</f>
        <v>0</v>
      </c>
      <c r="AO52" s="395">
        <v>0</v>
      </c>
      <c r="AP52" s="395" t="e">
        <f aca="true" t="shared" si="10" ref="AP52:AP69">ROUND((AO52/AN52)*100,2)</f>
        <v>#DIV/0!</v>
      </c>
      <c r="AQ52" s="398"/>
      <c r="AR52" s="398"/>
      <c r="AS52" s="398"/>
      <c r="AT52" s="398"/>
      <c r="AU52" s="398"/>
      <c r="AV52" s="398"/>
      <c r="AW52" s="398"/>
      <c r="AX52" s="398"/>
      <c r="AY52" s="398"/>
      <c r="AZ52" s="398"/>
      <c r="BA52" s="398"/>
      <c r="BB52" s="398"/>
      <c r="BC52" s="303">
        <f t="shared" si="2"/>
        <v>0</v>
      </c>
      <c r="BD52" s="303">
        <f t="shared" si="3"/>
        <v>0</v>
      </c>
      <c r="BE52" s="303"/>
      <c r="BF52" s="303"/>
      <c r="BG52" s="303"/>
      <c r="BH52" s="303"/>
      <c r="BI52" s="303"/>
    </row>
    <row r="53" spans="1:61" s="136" customFormat="1" ht="15" hidden="1">
      <c r="A53" s="370"/>
      <c r="B53" s="371">
        <v>75818</v>
      </c>
      <c r="C53" s="372" t="s">
        <v>183</v>
      </c>
      <c r="D53" s="144"/>
      <c r="E53" s="144">
        <v>0</v>
      </c>
      <c r="F53" s="144" t="e">
        <f>ROUND((E53/D53)*100,2)</f>
        <v>#DIV/0!</v>
      </c>
      <c r="G53" s="144"/>
      <c r="H53" s="144">
        <v>0</v>
      </c>
      <c r="I53" s="144" t="e">
        <f t="shared" si="1"/>
        <v>#DIV/0!</v>
      </c>
      <c r="J53" s="144"/>
      <c r="K53" s="144"/>
      <c r="L53" s="144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144"/>
      <c r="AO53" s="144">
        <v>0</v>
      </c>
      <c r="AP53" s="144" t="e">
        <f t="shared" si="10"/>
        <v>#DIV/0!</v>
      </c>
      <c r="AQ53" s="398"/>
      <c r="AR53" s="398"/>
      <c r="AS53" s="398"/>
      <c r="AT53" s="398"/>
      <c r="AU53" s="398"/>
      <c r="AV53" s="398"/>
      <c r="AW53" s="398"/>
      <c r="AX53" s="398"/>
      <c r="AY53" s="398"/>
      <c r="AZ53" s="398"/>
      <c r="BA53" s="398"/>
      <c r="BB53" s="398"/>
      <c r="BC53" s="303">
        <f t="shared" si="2"/>
        <v>0</v>
      </c>
      <c r="BD53" s="303">
        <f t="shared" si="3"/>
        <v>0</v>
      </c>
      <c r="BE53" s="303"/>
      <c r="BF53" s="303"/>
      <c r="BG53" s="303"/>
      <c r="BH53" s="303"/>
      <c r="BI53" s="303"/>
    </row>
    <row r="54" spans="1:61" s="131" customFormat="1" ht="15">
      <c r="A54" s="375">
        <v>801</v>
      </c>
      <c r="B54" s="376"/>
      <c r="C54" s="369" t="s">
        <v>153</v>
      </c>
      <c r="D54" s="396">
        <f>SUM(D55,D56,D57,D58,D59,D60,D61,D62)</f>
        <v>6868206</v>
      </c>
      <c r="E54" s="396">
        <f>SUM(E55,E56,E57,E58,E59,E60,E61,E62)</f>
        <v>0</v>
      </c>
      <c r="F54" s="395">
        <f aca="true" t="shared" si="11" ref="F54:F65">ROUND((E54/D54)*100,2)</f>
        <v>0</v>
      </c>
      <c r="G54" s="396">
        <f>SUM(G55,G56,G57,G58,G59,G60,G61,G62)</f>
        <v>0</v>
      </c>
      <c r="H54" s="396">
        <f>SUM(H55,H56,H57,H58,H59,H60,H61,H62)</f>
        <v>0</v>
      </c>
      <c r="I54" s="395" t="e">
        <f aca="true" t="shared" si="12" ref="I54:I65">ROUND((H54/G54)*100,2)</f>
        <v>#DIV/0!</v>
      </c>
      <c r="J54" s="395"/>
      <c r="K54" s="395"/>
      <c r="L54" s="395"/>
      <c r="M54" s="396">
        <f>SUM(M55,M56,M57,M58,M59,M60,M61,M62)</f>
        <v>0</v>
      </c>
      <c r="N54" s="396">
        <f>SUM(N55,N56,N57,N58,N59,N60,N61,N62)</f>
        <v>0</v>
      </c>
      <c r="O54" s="395" t="e">
        <f>ROUND((N54/M54)*100,2)</f>
        <v>#DIV/0!</v>
      </c>
      <c r="P54" s="396">
        <f>SUM(P55,P56,P57,P58,P59,P60,P61,P62)</f>
        <v>0</v>
      </c>
      <c r="Q54" s="396">
        <f>SUM(Q55,Q56,Q57,Q58,Q59,Q60,Q61,Q62)</f>
        <v>0</v>
      </c>
      <c r="R54" s="395" t="e">
        <f>ROUND((Q54/P54)*100,2)</f>
        <v>#DIV/0!</v>
      </c>
      <c r="S54" s="395"/>
      <c r="T54" s="395"/>
      <c r="U54" s="395"/>
      <c r="V54" s="396">
        <f>SUM(V55,V56,V57,V58,V59,V60,V61,V62)</f>
        <v>0</v>
      </c>
      <c r="W54" s="396">
        <f>SUM(W55,W56,W57,W58,W59,W60,W61,W62)</f>
        <v>0</v>
      </c>
      <c r="X54" s="395" t="e">
        <f>ROUND((W54/V54)*100,2)</f>
        <v>#DIV/0!</v>
      </c>
      <c r="Y54" s="395"/>
      <c r="Z54" s="395"/>
      <c r="AA54" s="395"/>
      <c r="AB54" s="395"/>
      <c r="AC54" s="395"/>
      <c r="AD54" s="395"/>
      <c r="AE54" s="395"/>
      <c r="AF54" s="395"/>
      <c r="AG54" s="395"/>
      <c r="AH54" s="396"/>
      <c r="AI54" s="396"/>
      <c r="AJ54" s="396"/>
      <c r="AK54" s="396"/>
      <c r="AL54" s="396"/>
      <c r="AM54" s="396"/>
      <c r="AN54" s="396">
        <f>SUM(AN55,AN56,AN57,AN58,AN59,AN60,AN61,AN62)</f>
        <v>0</v>
      </c>
      <c r="AO54" s="396">
        <f>SUM(AO55,AO56,AO57,AO58,AO59,AO60,AO61,AO62)</f>
        <v>0</v>
      </c>
      <c r="AP54" s="395" t="e">
        <f t="shared" si="10"/>
        <v>#DIV/0!</v>
      </c>
      <c r="AQ54" s="396">
        <f>SUM(AQ55,AQ56,AQ57,AQ58,AQ59,AQ60,AQ61,AQ62)</f>
        <v>0</v>
      </c>
      <c r="AR54" s="396">
        <f>SUM(AR55,AR56,AR57,AR58,AR59,AR60,AR61,AR62)</f>
        <v>0</v>
      </c>
      <c r="AS54" s="395" t="e">
        <f>ROUND((AQ54/AP54)*100,2)</f>
        <v>#DIV/0!</v>
      </c>
      <c r="AT54" s="395"/>
      <c r="AU54" s="395"/>
      <c r="AV54" s="395"/>
      <c r="AW54" s="395"/>
      <c r="AX54" s="395"/>
      <c r="AY54" s="395"/>
      <c r="AZ54" s="395"/>
      <c r="BA54" s="395"/>
      <c r="BB54" s="395"/>
      <c r="BC54" s="303">
        <f t="shared" si="2"/>
        <v>0</v>
      </c>
      <c r="BD54" s="303">
        <f t="shared" si="3"/>
        <v>0</v>
      </c>
      <c r="BE54" s="303"/>
      <c r="BF54" s="303"/>
      <c r="BG54" s="303"/>
      <c r="BH54" s="303"/>
      <c r="BI54" s="303"/>
    </row>
    <row r="55" spans="1:61" ht="9.75">
      <c r="A55" s="377"/>
      <c r="B55" s="378">
        <v>80101</v>
      </c>
      <c r="C55" s="372" t="s">
        <v>154</v>
      </c>
      <c r="D55" s="397">
        <v>4309414</v>
      </c>
      <c r="E55" s="397"/>
      <c r="F55" s="144">
        <f t="shared" si="11"/>
        <v>0</v>
      </c>
      <c r="G55" s="397"/>
      <c r="H55" s="397"/>
      <c r="I55" s="144" t="e">
        <f t="shared" si="12"/>
        <v>#DIV/0!</v>
      </c>
      <c r="J55" s="144"/>
      <c r="K55" s="144"/>
      <c r="L55" s="144"/>
      <c r="M55" s="397"/>
      <c r="N55" s="397"/>
      <c r="O55" s="144" t="e">
        <f>ROUND((N55/M55)*100,2)</f>
        <v>#DIV/0!</v>
      </c>
      <c r="P55" s="397">
        <v>0</v>
      </c>
      <c r="Q55" s="397">
        <v>0</v>
      </c>
      <c r="R55" s="144" t="e">
        <f>ROUND((Q55/P55)*100,2)</f>
        <v>#DIV/0!</v>
      </c>
      <c r="S55" s="144"/>
      <c r="T55" s="144"/>
      <c r="U55" s="144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7" t="s">
        <v>281</v>
      </c>
      <c r="AI55" s="397"/>
      <c r="AJ55" s="397"/>
      <c r="AK55" s="397"/>
      <c r="AL55" s="397"/>
      <c r="AM55" s="397"/>
      <c r="AN55" s="397"/>
      <c r="AO55" s="397"/>
      <c r="AP55" s="144" t="e">
        <f t="shared" si="10"/>
        <v>#DIV/0!</v>
      </c>
      <c r="AQ55" s="397"/>
      <c r="AR55" s="397"/>
      <c r="AS55" s="144" t="e">
        <f>ROUND((AQ55/AP55)*100,2)</f>
        <v>#DIV/0!</v>
      </c>
      <c r="AT55" s="144"/>
      <c r="AU55" s="144"/>
      <c r="AV55" s="144"/>
      <c r="AW55" s="144"/>
      <c r="AX55" s="144"/>
      <c r="AY55" s="144"/>
      <c r="AZ55" s="144"/>
      <c r="BA55" s="144"/>
      <c r="BB55" s="144"/>
      <c r="BC55" s="303">
        <f t="shared" si="2"/>
        <v>0</v>
      </c>
      <c r="BD55" s="303">
        <f t="shared" si="3"/>
        <v>0</v>
      </c>
      <c r="BE55" s="303"/>
      <c r="BF55" s="303"/>
      <c r="BG55" s="303"/>
      <c r="BH55" s="303"/>
      <c r="BI55" s="303"/>
    </row>
    <row r="56" spans="1:61" ht="17.25" customHeight="1">
      <c r="A56" s="377"/>
      <c r="B56" s="378">
        <v>80103</v>
      </c>
      <c r="C56" s="372" t="s">
        <v>271</v>
      </c>
      <c r="D56" s="397">
        <v>234353</v>
      </c>
      <c r="E56" s="397"/>
      <c r="F56" s="144">
        <f t="shared" si="11"/>
        <v>0</v>
      </c>
      <c r="G56" s="397"/>
      <c r="H56" s="397"/>
      <c r="I56" s="144" t="e">
        <f t="shared" si="12"/>
        <v>#DIV/0!</v>
      </c>
      <c r="J56" s="144"/>
      <c r="K56" s="144"/>
      <c r="L56" s="144"/>
      <c r="M56" s="397"/>
      <c r="N56" s="397"/>
      <c r="O56" s="144" t="e">
        <f>ROUND((N56/M56)*100,2)</f>
        <v>#DIV/0!</v>
      </c>
      <c r="P56" s="397">
        <v>0</v>
      </c>
      <c r="Q56" s="397">
        <v>0</v>
      </c>
      <c r="R56" s="144">
        <v>0</v>
      </c>
      <c r="S56" s="144"/>
      <c r="T56" s="144"/>
      <c r="U56" s="144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397"/>
      <c r="AK56" s="397"/>
      <c r="AL56" s="397"/>
      <c r="AM56" s="397"/>
      <c r="AN56" s="397"/>
      <c r="AO56" s="397"/>
      <c r="AP56" s="144" t="e">
        <f t="shared" si="10"/>
        <v>#DIV/0!</v>
      </c>
      <c r="AQ56" s="397"/>
      <c r="AR56" s="397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303">
        <f t="shared" si="2"/>
        <v>0</v>
      </c>
      <c r="BD56" s="303">
        <f t="shared" si="3"/>
        <v>0</v>
      </c>
      <c r="BE56" s="303"/>
      <c r="BF56" s="303"/>
      <c r="BG56" s="303"/>
      <c r="BH56" s="303"/>
      <c r="BI56" s="303"/>
    </row>
    <row r="57" spans="1:61" ht="15.75" customHeight="1">
      <c r="A57" s="377"/>
      <c r="B57" s="378">
        <v>80104</v>
      </c>
      <c r="C57" s="372" t="s">
        <v>234</v>
      </c>
      <c r="D57" s="397">
        <v>462166</v>
      </c>
      <c r="E57" s="397"/>
      <c r="F57" s="144">
        <f t="shared" si="11"/>
        <v>0</v>
      </c>
      <c r="G57" s="397"/>
      <c r="H57" s="397"/>
      <c r="I57" s="144" t="e">
        <f t="shared" si="12"/>
        <v>#DIV/0!</v>
      </c>
      <c r="J57" s="144"/>
      <c r="K57" s="144"/>
      <c r="L57" s="144"/>
      <c r="M57" s="397"/>
      <c r="N57" s="397"/>
      <c r="O57" s="144" t="e">
        <f>ROUND((N57/M57)*100,2)</f>
        <v>#DIV/0!</v>
      </c>
      <c r="P57" s="397">
        <v>0</v>
      </c>
      <c r="Q57" s="397">
        <v>0</v>
      </c>
      <c r="R57" s="144" t="e">
        <f>ROUND((Q57/P57)*100,2)</f>
        <v>#DIV/0!</v>
      </c>
      <c r="S57" s="144"/>
      <c r="T57" s="144"/>
      <c r="U57" s="144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  <c r="AO57" s="397"/>
      <c r="AP57" s="144" t="e">
        <f t="shared" si="10"/>
        <v>#DIV/0!</v>
      </c>
      <c r="AQ57" s="397"/>
      <c r="AR57" s="397"/>
      <c r="AS57" s="397"/>
      <c r="AT57" s="397"/>
      <c r="AU57" s="397"/>
      <c r="AV57" s="397"/>
      <c r="AW57" s="397"/>
      <c r="AX57" s="397"/>
      <c r="AY57" s="397"/>
      <c r="AZ57" s="397"/>
      <c r="BA57" s="397"/>
      <c r="BB57" s="397"/>
      <c r="BC57" s="303">
        <f t="shared" si="2"/>
        <v>0</v>
      </c>
      <c r="BD57" s="303">
        <f t="shared" si="3"/>
        <v>0</v>
      </c>
      <c r="BE57" s="303"/>
      <c r="BF57" s="303"/>
      <c r="BG57" s="303"/>
      <c r="BH57" s="303"/>
      <c r="BI57" s="303"/>
    </row>
    <row r="58" spans="1:61" ht="9.75">
      <c r="A58" s="377"/>
      <c r="B58" s="378">
        <v>80110</v>
      </c>
      <c r="C58" s="372" t="s">
        <v>184</v>
      </c>
      <c r="D58" s="397">
        <v>1446487</v>
      </c>
      <c r="E58" s="397"/>
      <c r="F58" s="144">
        <f t="shared" si="11"/>
        <v>0</v>
      </c>
      <c r="G58" s="397"/>
      <c r="H58" s="397"/>
      <c r="I58" s="144" t="e">
        <f t="shared" si="12"/>
        <v>#DIV/0!</v>
      </c>
      <c r="J58" s="144"/>
      <c r="K58" s="144"/>
      <c r="L58" s="144"/>
      <c r="M58" s="397"/>
      <c r="N58" s="397"/>
      <c r="O58" s="144" t="e">
        <f>ROUND((N58/M58)*100,2)</f>
        <v>#DIV/0!</v>
      </c>
      <c r="P58" s="397">
        <v>0</v>
      </c>
      <c r="Q58" s="397">
        <v>0</v>
      </c>
      <c r="R58" s="144">
        <v>0</v>
      </c>
      <c r="S58" s="144"/>
      <c r="T58" s="144"/>
      <c r="U58" s="144"/>
      <c r="V58" s="397"/>
      <c r="W58" s="397"/>
      <c r="X58" s="397"/>
      <c r="Y58" s="397"/>
      <c r="Z58" s="397"/>
      <c r="AA58" s="397"/>
      <c r="AB58" s="397"/>
      <c r="AC58" s="397"/>
      <c r="AD58" s="397"/>
      <c r="AE58" s="397"/>
      <c r="AF58" s="397"/>
      <c r="AG58" s="397"/>
      <c r="AH58" s="397"/>
      <c r="AI58" s="397"/>
      <c r="AJ58" s="397"/>
      <c r="AK58" s="397"/>
      <c r="AL58" s="397"/>
      <c r="AM58" s="397"/>
      <c r="AN58" s="397"/>
      <c r="AO58" s="397"/>
      <c r="AP58" s="144" t="e">
        <f t="shared" si="10"/>
        <v>#DIV/0!</v>
      </c>
      <c r="AQ58" s="397"/>
      <c r="AR58" s="397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303">
        <f t="shared" si="2"/>
        <v>0</v>
      </c>
      <c r="BD58" s="303">
        <f t="shared" si="3"/>
        <v>0</v>
      </c>
      <c r="BE58" s="303"/>
      <c r="BF58" s="303"/>
      <c r="BG58" s="303"/>
      <c r="BH58" s="303"/>
      <c r="BI58" s="303"/>
    </row>
    <row r="59" spans="1:61" ht="12" customHeight="1">
      <c r="A59" s="377"/>
      <c r="B59" s="378">
        <v>80113</v>
      </c>
      <c r="C59" s="372" t="s">
        <v>185</v>
      </c>
      <c r="D59" s="397">
        <v>90800</v>
      </c>
      <c r="E59" s="397"/>
      <c r="F59" s="144">
        <f t="shared" si="11"/>
        <v>0</v>
      </c>
      <c r="G59" s="397"/>
      <c r="H59" s="397"/>
      <c r="I59" s="144" t="e">
        <f t="shared" si="12"/>
        <v>#DIV/0!</v>
      </c>
      <c r="J59" s="144"/>
      <c r="K59" s="144"/>
      <c r="L59" s="144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144" t="e">
        <f>ROUND((W59/V59)*100,2)</f>
        <v>#DIV/0!</v>
      </c>
      <c r="Y59" s="144"/>
      <c r="Z59" s="144"/>
      <c r="AA59" s="144"/>
      <c r="AB59" s="144"/>
      <c r="AC59" s="144"/>
      <c r="AD59" s="144"/>
      <c r="AE59" s="144"/>
      <c r="AF59" s="144"/>
      <c r="AG59" s="144"/>
      <c r="AH59" s="397"/>
      <c r="AI59" s="397"/>
      <c r="AJ59" s="397"/>
      <c r="AK59" s="397"/>
      <c r="AL59" s="397"/>
      <c r="AM59" s="397"/>
      <c r="AN59" s="397"/>
      <c r="AO59" s="397"/>
      <c r="AP59" s="397" t="e">
        <f t="shared" si="10"/>
        <v>#DIV/0!</v>
      </c>
      <c r="AQ59" s="397"/>
      <c r="AR59" s="397"/>
      <c r="AS59" s="397"/>
      <c r="AT59" s="397"/>
      <c r="AU59" s="397"/>
      <c r="AV59" s="397"/>
      <c r="AW59" s="397"/>
      <c r="AX59" s="397"/>
      <c r="AY59" s="397"/>
      <c r="AZ59" s="397"/>
      <c r="BA59" s="397"/>
      <c r="BB59" s="397"/>
      <c r="BC59" s="303">
        <f t="shared" si="2"/>
        <v>0</v>
      </c>
      <c r="BD59" s="303">
        <f t="shared" si="3"/>
        <v>0</v>
      </c>
      <c r="BE59" s="303"/>
      <c r="BF59" s="303"/>
      <c r="BG59" s="303"/>
      <c r="BH59" s="303"/>
      <c r="BI59" s="303"/>
    </row>
    <row r="60" spans="1:61" ht="14.25" customHeight="1">
      <c r="A60" s="377"/>
      <c r="B60" s="378">
        <v>80146</v>
      </c>
      <c r="C60" s="372" t="s">
        <v>186</v>
      </c>
      <c r="D60" s="397">
        <v>24275</v>
      </c>
      <c r="E60" s="397"/>
      <c r="F60" s="144">
        <f t="shared" si="11"/>
        <v>0</v>
      </c>
      <c r="G60" s="397"/>
      <c r="H60" s="397"/>
      <c r="I60" s="144" t="e">
        <f t="shared" si="12"/>
        <v>#DIV/0!</v>
      </c>
      <c r="J60" s="144"/>
      <c r="K60" s="144"/>
      <c r="L60" s="144"/>
      <c r="M60" s="397"/>
      <c r="N60" s="397"/>
      <c r="O60" s="144"/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397"/>
      <c r="AA60" s="397"/>
      <c r="AB60" s="397"/>
      <c r="AC60" s="397"/>
      <c r="AD60" s="397"/>
      <c r="AE60" s="397"/>
      <c r="AF60" s="397"/>
      <c r="AG60" s="397"/>
      <c r="AH60" s="397"/>
      <c r="AI60" s="397"/>
      <c r="AJ60" s="397"/>
      <c r="AK60" s="397"/>
      <c r="AL60" s="397"/>
      <c r="AM60" s="397"/>
      <c r="AN60" s="397"/>
      <c r="AO60" s="397"/>
      <c r="AP60" s="144" t="e">
        <f t="shared" si="10"/>
        <v>#DIV/0!</v>
      </c>
      <c r="AQ60" s="397"/>
      <c r="AR60" s="397"/>
      <c r="AS60" s="397"/>
      <c r="AT60" s="397"/>
      <c r="AU60" s="397"/>
      <c r="AV60" s="397"/>
      <c r="AW60" s="397"/>
      <c r="AX60" s="397"/>
      <c r="AY60" s="397"/>
      <c r="AZ60" s="397"/>
      <c r="BA60" s="397"/>
      <c r="BB60" s="397"/>
      <c r="BC60" s="303">
        <f t="shared" si="2"/>
        <v>0</v>
      </c>
      <c r="BD60" s="303">
        <f t="shared" si="3"/>
        <v>0</v>
      </c>
      <c r="BE60" s="303"/>
      <c r="BF60" s="303"/>
      <c r="BG60" s="303"/>
      <c r="BH60" s="303"/>
      <c r="BI60" s="303"/>
    </row>
    <row r="61" spans="1:61" ht="14.25" customHeight="1">
      <c r="A61" s="377"/>
      <c r="B61" s="378">
        <v>80148</v>
      </c>
      <c r="C61" s="372" t="s">
        <v>339</v>
      </c>
      <c r="D61" s="397">
        <v>236816</v>
      </c>
      <c r="E61" s="397"/>
      <c r="F61" s="144">
        <f t="shared" si="11"/>
        <v>0</v>
      </c>
      <c r="G61" s="397"/>
      <c r="H61" s="397"/>
      <c r="I61" s="144" t="e">
        <f t="shared" si="12"/>
        <v>#DIV/0!</v>
      </c>
      <c r="J61" s="144"/>
      <c r="K61" s="144"/>
      <c r="L61" s="144"/>
      <c r="M61" s="397"/>
      <c r="N61" s="397"/>
      <c r="O61" s="144" t="e">
        <f>ROUND((N61/M61)*100,2)</f>
        <v>#DIV/0!</v>
      </c>
      <c r="P61" s="397">
        <v>0</v>
      </c>
      <c r="Q61" s="397">
        <v>0</v>
      </c>
      <c r="R61" s="144" t="e">
        <f>ROUND((Q61/P61)*100,2)</f>
        <v>#DIV/0!</v>
      </c>
      <c r="S61" s="144"/>
      <c r="T61" s="144"/>
      <c r="U61" s="144"/>
      <c r="V61" s="397"/>
      <c r="W61" s="397"/>
      <c r="X61" s="397"/>
      <c r="Y61" s="397"/>
      <c r="Z61" s="397"/>
      <c r="AA61" s="397"/>
      <c r="AB61" s="397"/>
      <c r="AC61" s="397"/>
      <c r="AD61" s="397"/>
      <c r="AE61" s="397"/>
      <c r="AF61" s="397"/>
      <c r="AG61" s="397"/>
      <c r="AH61" s="397"/>
      <c r="AI61" s="397"/>
      <c r="AJ61" s="397"/>
      <c r="AK61" s="397"/>
      <c r="AL61" s="397"/>
      <c r="AM61" s="397"/>
      <c r="AN61" s="397"/>
      <c r="AO61" s="397"/>
      <c r="AP61" s="144" t="e">
        <f t="shared" si="10"/>
        <v>#DIV/0!</v>
      </c>
      <c r="AQ61" s="397"/>
      <c r="AR61" s="397"/>
      <c r="AS61" s="397"/>
      <c r="AT61" s="397"/>
      <c r="AU61" s="397"/>
      <c r="AV61" s="397"/>
      <c r="AW61" s="397"/>
      <c r="AX61" s="397"/>
      <c r="AY61" s="397"/>
      <c r="AZ61" s="397"/>
      <c r="BA61" s="397"/>
      <c r="BB61" s="397"/>
      <c r="BC61" s="303">
        <f t="shared" si="2"/>
        <v>0</v>
      </c>
      <c r="BD61" s="303">
        <f t="shared" si="3"/>
        <v>0</v>
      </c>
      <c r="BE61" s="303"/>
      <c r="BF61" s="303"/>
      <c r="BG61" s="303"/>
      <c r="BH61" s="303"/>
      <c r="BI61" s="303"/>
    </row>
    <row r="62" spans="1:61" ht="9.75" customHeight="1">
      <c r="A62" s="377"/>
      <c r="B62" s="378">
        <v>80195</v>
      </c>
      <c r="C62" s="372" t="s">
        <v>146</v>
      </c>
      <c r="D62" s="397">
        <v>63895</v>
      </c>
      <c r="E62" s="397"/>
      <c r="F62" s="144">
        <f t="shared" si="11"/>
        <v>0</v>
      </c>
      <c r="G62" s="397"/>
      <c r="H62" s="397"/>
      <c r="I62" s="144" t="e">
        <f t="shared" si="12"/>
        <v>#DIV/0!</v>
      </c>
      <c r="J62" s="144"/>
      <c r="K62" s="144"/>
      <c r="L62" s="144"/>
      <c r="M62" s="397"/>
      <c r="N62" s="397"/>
      <c r="O62" s="144" t="e">
        <f>ROUND((N62/M62)*100,2)</f>
        <v>#DIV/0!</v>
      </c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7"/>
      <c r="AB62" s="397"/>
      <c r="AC62" s="397"/>
      <c r="AD62" s="397"/>
      <c r="AE62" s="397"/>
      <c r="AF62" s="397"/>
      <c r="AG62" s="397"/>
      <c r="AH62" s="397"/>
      <c r="AI62" s="397"/>
      <c r="AJ62" s="397"/>
      <c r="AK62" s="397"/>
      <c r="AL62" s="397"/>
      <c r="AM62" s="397"/>
      <c r="AN62" s="397"/>
      <c r="AO62" s="397"/>
      <c r="AP62" s="144" t="e">
        <f t="shared" si="10"/>
        <v>#DIV/0!</v>
      </c>
      <c r="AQ62" s="397"/>
      <c r="AR62" s="397"/>
      <c r="AS62" s="397"/>
      <c r="AT62" s="397"/>
      <c r="AU62" s="397"/>
      <c r="AV62" s="397"/>
      <c r="AW62" s="397"/>
      <c r="AX62" s="397"/>
      <c r="AY62" s="397"/>
      <c r="AZ62" s="397"/>
      <c r="BA62" s="397"/>
      <c r="BB62" s="397"/>
      <c r="BC62" s="303">
        <f t="shared" si="2"/>
        <v>0</v>
      </c>
      <c r="BD62" s="303">
        <f t="shared" si="3"/>
        <v>0</v>
      </c>
      <c r="BE62" s="303"/>
      <c r="BF62" s="303"/>
      <c r="BG62" s="303"/>
      <c r="BH62" s="303"/>
      <c r="BI62" s="303"/>
    </row>
    <row r="63" spans="1:61" s="131" customFormat="1" ht="9.75">
      <c r="A63" s="358">
        <v>851</v>
      </c>
      <c r="B63" s="359"/>
      <c r="C63" s="369" t="s">
        <v>187</v>
      </c>
      <c r="D63" s="395">
        <f>SUM(D64,D65,D66)</f>
        <v>41628.96</v>
      </c>
      <c r="E63" s="395">
        <f>SUM(E64,E65,E66)</f>
        <v>0</v>
      </c>
      <c r="F63" s="395">
        <f t="shared" si="11"/>
        <v>0</v>
      </c>
      <c r="G63" s="395">
        <f>SUM(G64,G65,G66)</f>
        <v>0</v>
      </c>
      <c r="H63" s="395">
        <f>SUM(H64,H65,H66)</f>
        <v>0</v>
      </c>
      <c r="I63" s="395" t="e">
        <f t="shared" si="12"/>
        <v>#DIV/0!</v>
      </c>
      <c r="J63" s="395"/>
      <c r="K63" s="395"/>
      <c r="L63" s="395"/>
      <c r="M63" s="395">
        <f>SUM(M64,M65,M66)</f>
        <v>0</v>
      </c>
      <c r="N63" s="395">
        <f>SUM(N64,N65,N66)</f>
        <v>0</v>
      </c>
      <c r="O63" s="395" t="e">
        <f>ROUND((N63/M63)*100,2)</f>
        <v>#DIV/0!</v>
      </c>
      <c r="P63" s="395"/>
      <c r="Q63" s="395"/>
      <c r="R63" s="395"/>
      <c r="S63" s="395"/>
      <c r="T63" s="395"/>
      <c r="U63" s="395"/>
      <c r="V63" s="396">
        <f>SUM(V64,V65,V66,V67,V68,V69,V70)</f>
        <v>0</v>
      </c>
      <c r="W63" s="396">
        <f>SUM(W64,W65,W66,W67,W68,W69,W70)</f>
        <v>0</v>
      </c>
      <c r="X63" s="395" t="e">
        <f>ROUND((W63/V63)*100,2)</f>
        <v>#DIV/0!</v>
      </c>
      <c r="Y63" s="395"/>
      <c r="Z63" s="395"/>
      <c r="AA63" s="395"/>
      <c r="AB63" s="395"/>
      <c r="AC63" s="395"/>
      <c r="AD63" s="395"/>
      <c r="AE63" s="395"/>
      <c r="AF63" s="395"/>
      <c r="AG63" s="395"/>
      <c r="AH63" s="396"/>
      <c r="AI63" s="396"/>
      <c r="AJ63" s="396"/>
      <c r="AK63" s="396"/>
      <c r="AL63" s="396"/>
      <c r="AM63" s="396"/>
      <c r="AN63" s="395">
        <f>SUM(AN64,AN65,AN66)</f>
        <v>0</v>
      </c>
      <c r="AO63" s="395">
        <f>SUM(AO64,AO65,AO66)</f>
        <v>0</v>
      </c>
      <c r="AP63" s="395" t="e">
        <f t="shared" si="10"/>
        <v>#DIV/0!</v>
      </c>
      <c r="AQ63" s="395">
        <f>SUM(AQ64,AQ65,AQ66)</f>
        <v>0</v>
      </c>
      <c r="AR63" s="395">
        <f>SUM(AR64,AR65,AR66)</f>
        <v>0</v>
      </c>
      <c r="AS63" s="395" t="e">
        <f>ROUND((AQ63/AP63)*100,2)</f>
        <v>#DIV/0!</v>
      </c>
      <c r="AT63" s="395"/>
      <c r="AU63" s="395"/>
      <c r="AV63" s="395"/>
      <c r="AW63" s="395"/>
      <c r="AX63" s="395"/>
      <c r="AY63" s="395"/>
      <c r="AZ63" s="395"/>
      <c r="BA63" s="395"/>
      <c r="BB63" s="395"/>
      <c r="BC63" s="303">
        <f t="shared" si="2"/>
        <v>0</v>
      </c>
      <c r="BD63" s="303">
        <f t="shared" si="3"/>
        <v>0</v>
      </c>
      <c r="BE63" s="303"/>
      <c r="BF63" s="303"/>
      <c r="BG63" s="303"/>
      <c r="BH63" s="303"/>
      <c r="BI63" s="303"/>
    </row>
    <row r="64" spans="1:61" ht="10.5" customHeight="1">
      <c r="A64" s="370"/>
      <c r="B64" s="371">
        <v>85121</v>
      </c>
      <c r="C64" s="372" t="s">
        <v>188</v>
      </c>
      <c r="D64" s="144">
        <v>8000</v>
      </c>
      <c r="E64" s="144"/>
      <c r="F64" s="144">
        <f t="shared" si="11"/>
        <v>0</v>
      </c>
      <c r="G64" s="144"/>
      <c r="H64" s="144"/>
      <c r="I64" s="144" t="e">
        <f t="shared" si="12"/>
        <v>#DIV/0!</v>
      </c>
      <c r="J64" s="144"/>
      <c r="K64" s="144"/>
      <c r="L64" s="144"/>
      <c r="M64" s="397"/>
      <c r="N64" s="397"/>
      <c r="O64" s="397"/>
      <c r="P64" s="144"/>
      <c r="Q64" s="144"/>
      <c r="R64" s="144"/>
      <c r="S64" s="144"/>
      <c r="T64" s="144"/>
      <c r="U64" s="144"/>
      <c r="V64" s="397"/>
      <c r="W64" s="397"/>
      <c r="X64" s="144" t="e">
        <f>ROUND((W64/V64)*100,2)</f>
        <v>#DIV/0!</v>
      </c>
      <c r="Y64" s="144"/>
      <c r="Z64" s="144"/>
      <c r="AA64" s="144"/>
      <c r="AB64" s="144"/>
      <c r="AC64" s="144"/>
      <c r="AD64" s="144"/>
      <c r="AE64" s="144"/>
      <c r="AF64" s="144"/>
      <c r="AG64" s="144"/>
      <c r="AH64" s="397"/>
      <c r="AI64" s="397"/>
      <c r="AJ64" s="397"/>
      <c r="AK64" s="397"/>
      <c r="AL64" s="397"/>
      <c r="AM64" s="397"/>
      <c r="AN64" s="144"/>
      <c r="AO64" s="144"/>
      <c r="AP64" s="144" t="e">
        <f t="shared" si="10"/>
        <v>#DIV/0!</v>
      </c>
      <c r="AQ64" s="144"/>
      <c r="AR64" s="144"/>
      <c r="AS64" s="144" t="e">
        <f>ROUND((AQ64/AP64)*100,2)</f>
        <v>#DIV/0!</v>
      </c>
      <c r="AT64" s="144"/>
      <c r="AU64" s="144"/>
      <c r="AV64" s="144"/>
      <c r="AW64" s="144"/>
      <c r="AX64" s="144"/>
      <c r="AY64" s="144"/>
      <c r="AZ64" s="144"/>
      <c r="BA64" s="144"/>
      <c r="BB64" s="144"/>
      <c r="BC64" s="303">
        <f t="shared" si="2"/>
        <v>0</v>
      </c>
      <c r="BD64" s="303">
        <f t="shared" si="3"/>
        <v>0</v>
      </c>
      <c r="BE64" s="303"/>
      <c r="BF64" s="303"/>
      <c r="BG64" s="303"/>
      <c r="BH64" s="303"/>
      <c r="BI64" s="303"/>
    </row>
    <row r="65" spans="1:61" ht="14.25" customHeight="1">
      <c r="A65" s="370"/>
      <c r="B65" s="371">
        <v>85153</v>
      </c>
      <c r="C65" s="372" t="s">
        <v>189</v>
      </c>
      <c r="D65" s="144">
        <v>2000</v>
      </c>
      <c r="E65" s="144"/>
      <c r="F65" s="144">
        <f t="shared" si="11"/>
        <v>0</v>
      </c>
      <c r="G65" s="144"/>
      <c r="H65" s="144"/>
      <c r="I65" s="144" t="e">
        <f t="shared" si="12"/>
        <v>#DIV/0!</v>
      </c>
      <c r="J65" s="144"/>
      <c r="K65" s="144"/>
      <c r="L65" s="144"/>
      <c r="M65" s="397"/>
      <c r="N65" s="397"/>
      <c r="O65" s="397"/>
      <c r="P65" s="144"/>
      <c r="Q65" s="144"/>
      <c r="R65" s="144"/>
      <c r="S65" s="144"/>
      <c r="T65" s="144"/>
      <c r="U65" s="144"/>
      <c r="V65" s="397"/>
      <c r="W65" s="397"/>
      <c r="X65" s="397"/>
      <c r="Y65" s="397"/>
      <c r="Z65" s="397"/>
      <c r="AA65" s="397"/>
      <c r="AB65" s="397"/>
      <c r="AC65" s="397"/>
      <c r="AD65" s="397"/>
      <c r="AE65" s="397"/>
      <c r="AF65" s="397"/>
      <c r="AG65" s="397"/>
      <c r="AH65" s="397"/>
      <c r="AI65" s="397"/>
      <c r="AJ65" s="397"/>
      <c r="AK65" s="397"/>
      <c r="AL65" s="397"/>
      <c r="AM65" s="397"/>
      <c r="AN65" s="144"/>
      <c r="AO65" s="144"/>
      <c r="AP65" s="144" t="e">
        <f t="shared" si="10"/>
        <v>#DIV/0!</v>
      </c>
      <c r="AQ65" s="397"/>
      <c r="AR65" s="397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303">
        <f t="shared" si="2"/>
        <v>0</v>
      </c>
      <c r="BD65" s="303">
        <f t="shared" si="3"/>
        <v>0</v>
      </c>
      <c r="BE65" s="303"/>
      <c r="BF65" s="303"/>
      <c r="BG65" s="303"/>
      <c r="BH65" s="303"/>
      <c r="BI65" s="303"/>
    </row>
    <row r="66" spans="1:61" ht="15">
      <c r="A66" s="370"/>
      <c r="B66" s="371">
        <v>85154</v>
      </c>
      <c r="C66" s="372" t="s">
        <v>190</v>
      </c>
      <c r="D66" s="144">
        <v>31628.96</v>
      </c>
      <c r="E66" s="144"/>
      <c r="F66" s="144">
        <f>ROUND((E66/D66)*100,2)</f>
        <v>0</v>
      </c>
      <c r="G66" s="144"/>
      <c r="H66" s="144"/>
      <c r="I66" s="144" t="e">
        <f>ROUND((H66/G66)*100,2)</f>
        <v>#DIV/0!</v>
      </c>
      <c r="J66" s="144"/>
      <c r="K66" s="144"/>
      <c r="L66" s="144"/>
      <c r="M66" s="397"/>
      <c r="N66" s="397"/>
      <c r="O66" s="144" t="e">
        <f>ROUND((N66/M66)*100,2)</f>
        <v>#DIV/0!</v>
      </c>
      <c r="P66" s="397"/>
      <c r="Q66" s="397"/>
      <c r="R66" s="397"/>
      <c r="S66" s="397"/>
      <c r="T66" s="397"/>
      <c r="U66" s="397"/>
      <c r="V66" s="397"/>
      <c r="W66" s="397"/>
      <c r="X66" s="144" t="e">
        <f>ROUND((W66/V66)*100,2)</f>
        <v>#DIV/0!</v>
      </c>
      <c r="Y66" s="144"/>
      <c r="Z66" s="144"/>
      <c r="AA66" s="144"/>
      <c r="AB66" s="144"/>
      <c r="AC66" s="144"/>
      <c r="AD66" s="144"/>
      <c r="AE66" s="144"/>
      <c r="AF66" s="144"/>
      <c r="AG66" s="144"/>
      <c r="AH66" s="397"/>
      <c r="AI66" s="397"/>
      <c r="AJ66" s="397"/>
      <c r="AK66" s="397"/>
      <c r="AL66" s="397"/>
      <c r="AM66" s="397"/>
      <c r="AN66" s="397"/>
      <c r="AO66" s="397"/>
      <c r="AP66" s="144" t="e">
        <f t="shared" si="10"/>
        <v>#DIV/0!</v>
      </c>
      <c r="AQ66" s="397"/>
      <c r="AR66" s="397"/>
      <c r="AS66" s="397"/>
      <c r="AT66" s="397"/>
      <c r="AU66" s="397"/>
      <c r="AV66" s="397"/>
      <c r="AW66" s="397"/>
      <c r="AX66" s="397"/>
      <c r="AY66" s="397"/>
      <c r="AZ66" s="397"/>
      <c r="BA66" s="397"/>
      <c r="BB66" s="397"/>
      <c r="BC66" s="303">
        <f t="shared" si="2"/>
        <v>0</v>
      </c>
      <c r="BD66" s="303">
        <f t="shared" si="3"/>
        <v>0</v>
      </c>
      <c r="BE66" s="303"/>
      <c r="BF66" s="303"/>
      <c r="BG66" s="303"/>
      <c r="BH66" s="303"/>
      <c r="BI66" s="303"/>
    </row>
    <row r="67" spans="1:61" s="137" customFormat="1" ht="9.75">
      <c r="A67" s="379">
        <v>852</v>
      </c>
      <c r="B67" s="359"/>
      <c r="C67" s="369" t="s">
        <v>155</v>
      </c>
      <c r="D67" s="401">
        <f>SUM(D68,D70,D71,D73,D74,D75,D76,D77,D69)</f>
        <v>2924084.5</v>
      </c>
      <c r="E67" s="395">
        <f>SUM(E68,E70,E71,E72,E75,E76,E77,E69)</f>
        <v>0</v>
      </c>
      <c r="F67" s="395">
        <f>ROUND((E67/D67)*100,2)</f>
        <v>0</v>
      </c>
      <c r="G67" s="395">
        <f>SUM(G68,G70,G71,G72,G75,G76,G77,G69)</f>
        <v>0</v>
      </c>
      <c r="H67" s="395">
        <f>SUM(H68,H70,H71,H72,H75,H76,H77,H69)</f>
        <v>0</v>
      </c>
      <c r="I67" s="395" t="e">
        <f>ROUND((H67/G67)*100,2)</f>
        <v>#DIV/0!</v>
      </c>
      <c r="J67" s="395"/>
      <c r="K67" s="395"/>
      <c r="L67" s="395"/>
      <c r="M67" s="395">
        <f>SUM(M68,M70,M71,M72,M75,M76,M77,M69)</f>
        <v>0</v>
      </c>
      <c r="N67" s="395">
        <f>SUM(N68,N70,N71,N72,N75,N76,N77,N69)</f>
        <v>0</v>
      </c>
      <c r="O67" s="395" t="e">
        <f>ROUND((N67/M67)*100,2)</f>
        <v>#DIV/0!</v>
      </c>
      <c r="P67" s="395">
        <f>SUM(P68,P70,P71,P72,P75,P76,P77,P69)</f>
        <v>0</v>
      </c>
      <c r="Q67" s="395">
        <f>SUM(Q68,Q70,Q71,Q72,Q75,Q76,Q77,Q69)</f>
        <v>0</v>
      </c>
      <c r="R67" s="395" t="e">
        <f>ROUND((Q67/P67)*100,2)</f>
        <v>#DIV/0!</v>
      </c>
      <c r="S67" s="395"/>
      <c r="T67" s="395"/>
      <c r="U67" s="395"/>
      <c r="V67" s="395"/>
      <c r="W67" s="395"/>
      <c r="X67" s="395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  <c r="AI67" s="395"/>
      <c r="AJ67" s="395"/>
      <c r="AK67" s="395"/>
      <c r="AL67" s="395"/>
      <c r="AM67" s="395"/>
      <c r="AN67" s="395">
        <f>SUM(AN68,AN70,AN71,AN72,AN75,AN76,AN77,AN69)</f>
        <v>0</v>
      </c>
      <c r="AO67" s="395">
        <f>SUM(AO68,AO70,AO71,AO72,AO75,AO76,AO77,AO69)</f>
        <v>0</v>
      </c>
      <c r="AP67" s="395" t="e">
        <f t="shared" si="10"/>
        <v>#DIV/0!</v>
      </c>
      <c r="AQ67" s="395"/>
      <c r="AR67" s="395"/>
      <c r="AS67" s="395"/>
      <c r="AT67" s="395"/>
      <c r="AU67" s="395"/>
      <c r="AV67" s="395"/>
      <c r="AW67" s="395"/>
      <c r="AX67" s="395"/>
      <c r="AY67" s="395"/>
      <c r="AZ67" s="395"/>
      <c r="BA67" s="395"/>
      <c r="BB67" s="395"/>
      <c r="BC67" s="303">
        <f t="shared" si="2"/>
        <v>0</v>
      </c>
      <c r="BD67" s="303">
        <f t="shared" si="3"/>
        <v>0</v>
      </c>
      <c r="BE67" s="303"/>
      <c r="BF67" s="303"/>
      <c r="BG67" s="303"/>
      <c r="BH67" s="303"/>
      <c r="BI67" s="303"/>
    </row>
    <row r="68" spans="1:61" s="136" customFormat="1" ht="10.5" customHeight="1">
      <c r="A68" s="380"/>
      <c r="B68" s="371">
        <v>85202</v>
      </c>
      <c r="C68" s="372" t="s">
        <v>191</v>
      </c>
      <c r="D68" s="402">
        <v>65000</v>
      </c>
      <c r="E68" s="144"/>
      <c r="F68" s="144">
        <f>ROUND((E68/D68)*100,2)</f>
        <v>0</v>
      </c>
      <c r="G68" s="402"/>
      <c r="H68" s="144"/>
      <c r="I68" s="144" t="e">
        <f>ROUND((H68/G68)*100,2)</f>
        <v>#DIV/0!</v>
      </c>
      <c r="J68" s="144"/>
      <c r="K68" s="144"/>
      <c r="L68" s="144"/>
      <c r="M68" s="144" t="s">
        <v>281</v>
      </c>
      <c r="N68" s="144"/>
      <c r="O68" s="144"/>
      <c r="P68" s="398"/>
      <c r="Q68" s="398"/>
      <c r="R68" s="395"/>
      <c r="S68" s="395"/>
      <c r="T68" s="395"/>
      <c r="U68" s="395"/>
      <c r="V68" s="398"/>
      <c r="W68" s="398"/>
      <c r="X68" s="398"/>
      <c r="Y68" s="398"/>
      <c r="Z68" s="398"/>
      <c r="AA68" s="398"/>
      <c r="AB68" s="398"/>
      <c r="AC68" s="398"/>
      <c r="AD68" s="398"/>
      <c r="AE68" s="398"/>
      <c r="AF68" s="398"/>
      <c r="AG68" s="398"/>
      <c r="AH68" s="398"/>
      <c r="AI68" s="398"/>
      <c r="AJ68" s="398"/>
      <c r="AK68" s="398"/>
      <c r="AL68" s="398"/>
      <c r="AM68" s="398"/>
      <c r="AN68" s="403"/>
      <c r="AO68" s="403"/>
      <c r="AP68" s="144" t="e">
        <f t="shared" si="10"/>
        <v>#DIV/0!</v>
      </c>
      <c r="AQ68" s="398"/>
      <c r="AR68" s="398"/>
      <c r="AS68" s="398"/>
      <c r="AT68" s="398"/>
      <c r="AU68" s="398"/>
      <c r="AV68" s="398"/>
      <c r="AW68" s="398"/>
      <c r="AX68" s="398"/>
      <c r="AY68" s="398"/>
      <c r="AZ68" s="398"/>
      <c r="BA68" s="398"/>
      <c r="BB68" s="398"/>
      <c r="BC68" s="303">
        <f t="shared" si="2"/>
        <v>0</v>
      </c>
      <c r="BD68" s="303">
        <f t="shared" si="3"/>
        <v>0</v>
      </c>
      <c r="BE68" s="303"/>
      <c r="BF68" s="303"/>
      <c r="BG68" s="303"/>
      <c r="BH68" s="303"/>
      <c r="BI68" s="303"/>
    </row>
    <row r="69" spans="1:61" s="136" customFormat="1" ht="33.75" customHeight="1">
      <c r="A69" s="380"/>
      <c r="B69" s="371">
        <v>85212</v>
      </c>
      <c r="C69" s="372" t="s">
        <v>364</v>
      </c>
      <c r="D69" s="402">
        <v>2148536</v>
      </c>
      <c r="E69" s="144"/>
      <c r="F69" s="144">
        <f>ROUND((E69/D69)*100,2)</f>
        <v>0</v>
      </c>
      <c r="G69" s="402"/>
      <c r="H69" s="144"/>
      <c r="I69" s="144" t="e">
        <f>ROUND((H69/G69)*100,2)</f>
        <v>#DIV/0!</v>
      </c>
      <c r="J69" s="144"/>
      <c r="K69" s="144"/>
      <c r="L69" s="144"/>
      <c r="M69" s="144"/>
      <c r="N69" s="144"/>
      <c r="O69" s="144" t="e">
        <f>ROUND((N69/M69)*100,2)</f>
        <v>#DIV/0!</v>
      </c>
      <c r="P69" s="397">
        <v>0</v>
      </c>
      <c r="Q69" s="397">
        <v>0</v>
      </c>
      <c r="R69" s="144" t="e">
        <f>ROUND((Q69/P69)*100,2)</f>
        <v>#DIV/0!</v>
      </c>
      <c r="S69" s="144"/>
      <c r="T69" s="144"/>
      <c r="U69" s="144"/>
      <c r="V69" s="398"/>
      <c r="W69" s="398"/>
      <c r="X69" s="398"/>
      <c r="Y69" s="398"/>
      <c r="Z69" s="398"/>
      <c r="AA69" s="398"/>
      <c r="AB69" s="398"/>
      <c r="AC69" s="398"/>
      <c r="AD69" s="398"/>
      <c r="AE69" s="398"/>
      <c r="AF69" s="398"/>
      <c r="AG69" s="398"/>
      <c r="AH69" s="398"/>
      <c r="AI69" s="398"/>
      <c r="AJ69" s="398"/>
      <c r="AK69" s="398"/>
      <c r="AL69" s="398"/>
      <c r="AM69" s="398"/>
      <c r="AN69" s="397"/>
      <c r="AO69" s="397"/>
      <c r="AP69" s="144" t="e">
        <f t="shared" si="10"/>
        <v>#DIV/0!</v>
      </c>
      <c r="AQ69" s="398"/>
      <c r="AR69" s="398"/>
      <c r="AS69" s="398"/>
      <c r="AT69" s="398"/>
      <c r="AU69" s="398"/>
      <c r="AV69" s="398"/>
      <c r="AW69" s="398"/>
      <c r="AX69" s="398"/>
      <c r="AY69" s="398"/>
      <c r="AZ69" s="398"/>
      <c r="BA69" s="398"/>
      <c r="BB69" s="398"/>
      <c r="BC69" s="303">
        <f t="shared" si="2"/>
        <v>0</v>
      </c>
      <c r="BD69" s="303">
        <f t="shared" si="3"/>
        <v>0</v>
      </c>
      <c r="BE69" s="303"/>
      <c r="BF69" s="303"/>
      <c r="BG69" s="303"/>
      <c r="BH69" s="303"/>
      <c r="BI69" s="303"/>
    </row>
    <row r="70" spans="1:61" ht="49.5" customHeight="1">
      <c r="A70" s="370"/>
      <c r="B70" s="371">
        <v>85213</v>
      </c>
      <c r="C70" s="372" t="s">
        <v>296</v>
      </c>
      <c r="D70" s="144">
        <v>10179</v>
      </c>
      <c r="E70" s="144"/>
      <c r="F70" s="144">
        <f>ROUND((E70/D70)*100,2)</f>
        <v>0</v>
      </c>
      <c r="G70" s="144"/>
      <c r="H70" s="144"/>
      <c r="I70" s="144" t="e">
        <f>ROUND((H70/G70)*100,2)</f>
        <v>#DIV/0!</v>
      </c>
      <c r="J70" s="144"/>
      <c r="K70" s="144"/>
      <c r="L70" s="144"/>
      <c r="M70" s="144"/>
      <c r="N70" s="144"/>
      <c r="O70" s="144" t="e">
        <f>ROUND((N70/M70)*100,2)</f>
        <v>#DIV/0!</v>
      </c>
      <c r="P70" s="397">
        <v>0</v>
      </c>
      <c r="Q70" s="397">
        <v>0</v>
      </c>
      <c r="R70" s="144">
        <v>0</v>
      </c>
      <c r="S70" s="144"/>
      <c r="T70" s="144"/>
      <c r="U70" s="144"/>
      <c r="V70" s="397"/>
      <c r="W70" s="397"/>
      <c r="X70" s="397"/>
      <c r="Y70" s="397"/>
      <c r="Z70" s="397"/>
      <c r="AA70" s="397"/>
      <c r="AB70" s="397"/>
      <c r="AC70" s="397"/>
      <c r="AD70" s="397"/>
      <c r="AE70" s="397"/>
      <c r="AF70" s="397"/>
      <c r="AG70" s="397"/>
      <c r="AH70" s="397"/>
      <c r="AI70" s="397"/>
      <c r="AJ70" s="397"/>
      <c r="AK70" s="397"/>
      <c r="AL70" s="397"/>
      <c r="AM70" s="397"/>
      <c r="AN70" s="144"/>
      <c r="AO70" s="144"/>
      <c r="AP70" s="144"/>
      <c r="AQ70" s="397"/>
      <c r="AR70" s="397"/>
      <c r="AS70" s="397"/>
      <c r="AT70" s="397"/>
      <c r="AU70" s="397"/>
      <c r="AV70" s="397"/>
      <c r="AW70" s="397"/>
      <c r="AX70" s="397"/>
      <c r="AY70" s="397"/>
      <c r="AZ70" s="397"/>
      <c r="BA70" s="397"/>
      <c r="BB70" s="397"/>
      <c r="BC70" s="303">
        <f t="shared" si="2"/>
        <v>0</v>
      </c>
      <c r="BD70" s="303">
        <f t="shared" si="3"/>
        <v>0</v>
      </c>
      <c r="BE70" s="303"/>
      <c r="BF70" s="303"/>
      <c r="BG70" s="303"/>
      <c r="BH70" s="303"/>
      <c r="BI70" s="303"/>
    </row>
    <row r="71" spans="1:61" ht="26.25" customHeight="1">
      <c r="A71" s="370"/>
      <c r="B71" s="371">
        <v>85214</v>
      </c>
      <c r="C71" s="372" t="s">
        <v>272</v>
      </c>
      <c r="D71" s="144">
        <v>172579.5</v>
      </c>
      <c r="E71" s="144"/>
      <c r="F71" s="144">
        <f aca="true" t="shared" si="13" ref="F71:F95">ROUND((E71/D71)*100,2)</f>
        <v>0</v>
      </c>
      <c r="G71" s="144"/>
      <c r="H71" s="144"/>
      <c r="I71" s="144" t="e">
        <f aca="true" t="shared" si="14" ref="I71:I83">ROUND((H71/G71)*100,2)</f>
        <v>#DIV/0!</v>
      </c>
      <c r="J71" s="144"/>
      <c r="K71" s="144"/>
      <c r="L71" s="144"/>
      <c r="M71" s="397"/>
      <c r="N71" s="397"/>
      <c r="O71" s="397"/>
      <c r="P71" s="397"/>
      <c r="Q71" s="397"/>
      <c r="R71" s="144"/>
      <c r="S71" s="144"/>
      <c r="T71" s="144"/>
      <c r="U71" s="144"/>
      <c r="V71" s="397"/>
      <c r="W71" s="397"/>
      <c r="X71" s="397"/>
      <c r="Y71" s="397"/>
      <c r="Z71" s="397"/>
      <c r="AA71" s="397"/>
      <c r="AB71" s="397"/>
      <c r="AC71" s="397"/>
      <c r="AD71" s="397"/>
      <c r="AE71" s="397"/>
      <c r="AF71" s="397"/>
      <c r="AG71" s="397"/>
      <c r="AH71" s="397"/>
      <c r="AI71" s="397"/>
      <c r="AJ71" s="397"/>
      <c r="AK71" s="397"/>
      <c r="AL71" s="397"/>
      <c r="AM71" s="397"/>
      <c r="AN71" s="144"/>
      <c r="AO71" s="144"/>
      <c r="AP71" s="144" t="e">
        <f aca="true" t="shared" si="15" ref="AP71:AP77">ROUND((AO71/AN71)*100,2)</f>
        <v>#DIV/0!</v>
      </c>
      <c r="AQ71" s="397"/>
      <c r="AR71" s="397"/>
      <c r="AS71" s="397"/>
      <c r="AT71" s="397"/>
      <c r="AU71" s="397"/>
      <c r="AV71" s="397"/>
      <c r="AW71" s="397"/>
      <c r="AX71" s="397"/>
      <c r="AY71" s="397"/>
      <c r="AZ71" s="397"/>
      <c r="BA71" s="397"/>
      <c r="BB71" s="397"/>
      <c r="BC71" s="303">
        <f t="shared" si="2"/>
        <v>0</v>
      </c>
      <c r="BD71" s="303">
        <f t="shared" si="3"/>
        <v>0</v>
      </c>
      <c r="BE71" s="303"/>
      <c r="BF71" s="303"/>
      <c r="BG71" s="303"/>
      <c r="BH71" s="303"/>
      <c r="BI71" s="303"/>
    </row>
    <row r="72" spans="1:61" ht="12.75" customHeight="1" hidden="1">
      <c r="A72" s="370"/>
      <c r="B72" s="371">
        <v>85215</v>
      </c>
      <c r="C72" s="372" t="s">
        <v>192</v>
      </c>
      <c r="D72" s="144"/>
      <c r="E72" s="144"/>
      <c r="F72" s="144" t="e">
        <f t="shared" si="13"/>
        <v>#DIV/0!</v>
      </c>
      <c r="G72" s="144"/>
      <c r="H72" s="144"/>
      <c r="I72" s="144" t="e">
        <f t="shared" si="14"/>
        <v>#DIV/0!</v>
      </c>
      <c r="J72" s="144"/>
      <c r="K72" s="144"/>
      <c r="L72" s="144"/>
      <c r="M72" s="397"/>
      <c r="N72" s="397"/>
      <c r="O72" s="397"/>
      <c r="P72" s="397"/>
      <c r="Q72" s="397"/>
      <c r="R72" s="144"/>
      <c r="S72" s="144"/>
      <c r="T72" s="144"/>
      <c r="U72" s="144"/>
      <c r="V72" s="397"/>
      <c r="W72" s="397"/>
      <c r="X72" s="397"/>
      <c r="Y72" s="397"/>
      <c r="Z72" s="397"/>
      <c r="AA72" s="397"/>
      <c r="AB72" s="397"/>
      <c r="AC72" s="397"/>
      <c r="AD72" s="397"/>
      <c r="AE72" s="397"/>
      <c r="AF72" s="397"/>
      <c r="AG72" s="397"/>
      <c r="AH72" s="397"/>
      <c r="AI72" s="397"/>
      <c r="AJ72" s="397"/>
      <c r="AK72" s="397"/>
      <c r="AL72" s="397"/>
      <c r="AM72" s="397"/>
      <c r="AN72" s="144"/>
      <c r="AO72" s="144"/>
      <c r="AP72" s="144" t="e">
        <f t="shared" si="15"/>
        <v>#DIV/0!</v>
      </c>
      <c r="AQ72" s="397"/>
      <c r="AR72" s="397"/>
      <c r="AS72" s="397"/>
      <c r="AT72" s="397"/>
      <c r="AU72" s="397"/>
      <c r="AV72" s="397"/>
      <c r="AW72" s="397"/>
      <c r="AX72" s="397"/>
      <c r="AY72" s="397"/>
      <c r="AZ72" s="397"/>
      <c r="BA72" s="397"/>
      <c r="BB72" s="397"/>
      <c r="BC72" s="303">
        <f t="shared" si="2"/>
        <v>0</v>
      </c>
      <c r="BD72" s="303">
        <f t="shared" si="3"/>
        <v>0</v>
      </c>
      <c r="BE72" s="303"/>
      <c r="BF72" s="303"/>
      <c r="BG72" s="303"/>
      <c r="BH72" s="303"/>
      <c r="BI72" s="303"/>
    </row>
    <row r="73" spans="1:61" ht="19.5" customHeight="1">
      <c r="A73" s="370"/>
      <c r="B73" s="371">
        <v>85215</v>
      </c>
      <c r="C73" s="372"/>
      <c r="D73" s="144">
        <v>1000</v>
      </c>
      <c r="E73" s="144"/>
      <c r="F73" s="144">
        <f>ROUND((E73/D73)*100,2)</f>
        <v>0</v>
      </c>
      <c r="G73" s="144"/>
      <c r="H73" s="144"/>
      <c r="I73" s="144" t="e">
        <f>ROUND((H73/G73)*100,2)</f>
        <v>#DIV/0!</v>
      </c>
      <c r="J73" s="144"/>
      <c r="K73" s="144"/>
      <c r="L73" s="144"/>
      <c r="M73" s="144"/>
      <c r="N73" s="144"/>
      <c r="O73" s="144" t="e">
        <f>ROUND((N73/M73)*100,2)</f>
        <v>#DIV/0!</v>
      </c>
      <c r="P73" s="397">
        <v>0</v>
      </c>
      <c r="Q73" s="397">
        <v>0</v>
      </c>
      <c r="R73" s="144" t="e">
        <f>ROUND((Q73/P73)*100,2)</f>
        <v>#DIV/0!</v>
      </c>
      <c r="S73" s="144"/>
      <c r="T73" s="144"/>
      <c r="U73" s="144"/>
      <c r="V73" s="397"/>
      <c r="W73" s="397"/>
      <c r="X73" s="397"/>
      <c r="Y73" s="397"/>
      <c r="Z73" s="397"/>
      <c r="AA73" s="397"/>
      <c r="AB73" s="397"/>
      <c r="AC73" s="397"/>
      <c r="AD73" s="397"/>
      <c r="AE73" s="397"/>
      <c r="AF73" s="397"/>
      <c r="AG73" s="397"/>
      <c r="AH73" s="397"/>
      <c r="AI73" s="397"/>
      <c r="AJ73" s="397"/>
      <c r="AK73" s="397"/>
      <c r="AL73" s="397"/>
      <c r="AM73" s="397"/>
      <c r="AN73" s="397"/>
      <c r="AO73" s="397"/>
      <c r="AP73" s="144" t="e">
        <f t="shared" si="15"/>
        <v>#DIV/0!</v>
      </c>
      <c r="AQ73" s="397"/>
      <c r="AR73" s="397"/>
      <c r="AS73" s="397"/>
      <c r="AT73" s="397"/>
      <c r="AU73" s="397"/>
      <c r="AV73" s="397"/>
      <c r="AW73" s="397"/>
      <c r="AX73" s="397"/>
      <c r="AY73" s="397"/>
      <c r="AZ73" s="397"/>
      <c r="BA73" s="397"/>
      <c r="BB73" s="397"/>
      <c r="BC73" s="303">
        <f>SUM(M73,V73,AH73,AN73)</f>
        <v>0</v>
      </c>
      <c r="BD73" s="303">
        <f>SUM(N73,W73,AI73,AO73)</f>
        <v>0</v>
      </c>
      <c r="BE73" s="303"/>
      <c r="BF73" s="303"/>
      <c r="BG73" s="303"/>
      <c r="BH73" s="303"/>
      <c r="BI73" s="303"/>
    </row>
    <row r="74" spans="1:61" ht="14.25" customHeight="1">
      <c r="A74" s="370"/>
      <c r="B74" s="371">
        <v>85216</v>
      </c>
      <c r="C74" s="372"/>
      <c r="D74" s="144">
        <v>109325</v>
      </c>
      <c r="E74" s="144"/>
      <c r="F74" s="144">
        <f>ROUND((E74/D74)*100,2)</f>
        <v>0</v>
      </c>
      <c r="G74" s="144"/>
      <c r="H74" s="144"/>
      <c r="I74" s="144" t="e">
        <f>ROUND((H74/G74)*100,2)</f>
        <v>#DIV/0!</v>
      </c>
      <c r="J74" s="144"/>
      <c r="K74" s="144"/>
      <c r="L74" s="144"/>
      <c r="M74" s="397"/>
      <c r="N74" s="397"/>
      <c r="O74" s="397"/>
      <c r="P74" s="397"/>
      <c r="Q74" s="397"/>
      <c r="R74" s="144"/>
      <c r="S74" s="144"/>
      <c r="T74" s="144"/>
      <c r="U74" s="144"/>
      <c r="V74" s="397"/>
      <c r="W74" s="397"/>
      <c r="X74" s="397"/>
      <c r="Y74" s="397"/>
      <c r="Z74" s="397"/>
      <c r="AA74" s="397"/>
      <c r="AB74" s="397"/>
      <c r="AC74" s="397"/>
      <c r="AD74" s="397"/>
      <c r="AE74" s="397"/>
      <c r="AF74" s="397"/>
      <c r="AG74" s="397"/>
      <c r="AH74" s="397"/>
      <c r="AI74" s="397"/>
      <c r="AJ74" s="397"/>
      <c r="AK74" s="397"/>
      <c r="AL74" s="397"/>
      <c r="AM74" s="397"/>
      <c r="AN74" s="144"/>
      <c r="AO74" s="144"/>
      <c r="AP74" s="144" t="e">
        <f t="shared" si="15"/>
        <v>#DIV/0!</v>
      </c>
      <c r="AQ74" s="397"/>
      <c r="AR74" s="397"/>
      <c r="AS74" s="397"/>
      <c r="AT74" s="397"/>
      <c r="AU74" s="397"/>
      <c r="AV74" s="397"/>
      <c r="AW74" s="397"/>
      <c r="AX74" s="397"/>
      <c r="AY74" s="397"/>
      <c r="AZ74" s="397"/>
      <c r="BA74" s="397"/>
      <c r="BB74" s="397"/>
      <c r="BC74" s="303">
        <f>SUM(M74,V74,AH74,AN74)</f>
        <v>0</v>
      </c>
      <c r="BD74" s="303">
        <f>SUM(N74,W74,AI74,AO74)</f>
        <v>0</v>
      </c>
      <c r="BE74" s="303"/>
      <c r="BF74" s="303"/>
      <c r="BG74" s="303"/>
      <c r="BH74" s="303"/>
      <c r="BI74" s="303"/>
    </row>
    <row r="75" spans="1:61" ht="10.5" customHeight="1">
      <c r="A75" s="370"/>
      <c r="B75" s="371">
        <v>85219</v>
      </c>
      <c r="C75" s="372" t="s">
        <v>165</v>
      </c>
      <c r="D75" s="144">
        <v>177196</v>
      </c>
      <c r="E75" s="144"/>
      <c r="F75" s="144">
        <f t="shared" si="13"/>
        <v>0</v>
      </c>
      <c r="G75" s="144"/>
      <c r="H75" s="144"/>
      <c r="I75" s="144" t="e">
        <f t="shared" si="14"/>
        <v>#DIV/0!</v>
      </c>
      <c r="J75" s="144"/>
      <c r="K75" s="144"/>
      <c r="L75" s="144"/>
      <c r="M75" s="144"/>
      <c r="N75" s="144"/>
      <c r="O75" s="144" t="e">
        <f>ROUND((N75/M75)*100,2)</f>
        <v>#DIV/0!</v>
      </c>
      <c r="P75" s="397">
        <v>0</v>
      </c>
      <c r="Q75" s="397">
        <v>0</v>
      </c>
      <c r="R75" s="144" t="e">
        <f>ROUND((Q75/P75)*100,2)</f>
        <v>#DIV/0!</v>
      </c>
      <c r="S75" s="144"/>
      <c r="T75" s="144"/>
      <c r="U75" s="144"/>
      <c r="V75" s="397"/>
      <c r="W75" s="397"/>
      <c r="X75" s="397"/>
      <c r="Y75" s="397"/>
      <c r="Z75" s="397"/>
      <c r="AA75" s="397"/>
      <c r="AB75" s="397"/>
      <c r="AC75" s="397"/>
      <c r="AD75" s="397"/>
      <c r="AE75" s="397"/>
      <c r="AF75" s="397"/>
      <c r="AG75" s="397"/>
      <c r="AH75" s="397"/>
      <c r="AI75" s="397"/>
      <c r="AJ75" s="397"/>
      <c r="AK75" s="397"/>
      <c r="AL75" s="397"/>
      <c r="AM75" s="397"/>
      <c r="AN75" s="397"/>
      <c r="AO75" s="397"/>
      <c r="AP75" s="144" t="e">
        <f t="shared" si="15"/>
        <v>#DIV/0!</v>
      </c>
      <c r="AQ75" s="397"/>
      <c r="AR75" s="397"/>
      <c r="AS75" s="397"/>
      <c r="AT75" s="397"/>
      <c r="AU75" s="397"/>
      <c r="AV75" s="397"/>
      <c r="AW75" s="397"/>
      <c r="AX75" s="397"/>
      <c r="AY75" s="397"/>
      <c r="AZ75" s="397"/>
      <c r="BA75" s="397"/>
      <c r="BB75" s="397"/>
      <c r="BC75" s="303">
        <f t="shared" si="2"/>
        <v>0</v>
      </c>
      <c r="BD75" s="303">
        <f t="shared" si="3"/>
        <v>0</v>
      </c>
      <c r="BE75" s="303"/>
      <c r="BF75" s="303"/>
      <c r="BG75" s="303"/>
      <c r="BH75" s="303"/>
      <c r="BI75" s="303"/>
    </row>
    <row r="76" spans="1:61" ht="19.5" customHeight="1">
      <c r="A76" s="370"/>
      <c r="B76" s="371">
        <v>85228</v>
      </c>
      <c r="C76" s="372" t="s">
        <v>156</v>
      </c>
      <c r="D76" s="144">
        <v>97504</v>
      </c>
      <c r="E76" s="144"/>
      <c r="F76" s="144">
        <f t="shared" si="13"/>
        <v>0</v>
      </c>
      <c r="G76" s="144"/>
      <c r="H76" s="144"/>
      <c r="I76" s="144" t="e">
        <f t="shared" si="14"/>
        <v>#DIV/0!</v>
      </c>
      <c r="J76" s="144"/>
      <c r="K76" s="144"/>
      <c r="L76" s="144"/>
      <c r="M76" s="144"/>
      <c r="N76" s="144"/>
      <c r="O76" s="144" t="e">
        <f>ROUND((N76/M76)*100,2)</f>
        <v>#DIV/0!</v>
      </c>
      <c r="P76" s="397">
        <v>0</v>
      </c>
      <c r="Q76" s="397">
        <v>0</v>
      </c>
      <c r="R76" s="144" t="e">
        <f>ROUND((Q76/P76)*100,2)</f>
        <v>#DIV/0!</v>
      </c>
      <c r="S76" s="144"/>
      <c r="T76" s="144"/>
      <c r="U76" s="144"/>
      <c r="V76" s="397"/>
      <c r="W76" s="397"/>
      <c r="X76" s="397"/>
      <c r="Y76" s="397"/>
      <c r="Z76" s="397"/>
      <c r="AA76" s="397"/>
      <c r="AB76" s="397"/>
      <c r="AC76" s="397"/>
      <c r="AD76" s="397"/>
      <c r="AE76" s="397"/>
      <c r="AF76" s="397"/>
      <c r="AG76" s="397"/>
      <c r="AH76" s="397"/>
      <c r="AI76" s="397"/>
      <c r="AJ76" s="397"/>
      <c r="AK76" s="397"/>
      <c r="AL76" s="397"/>
      <c r="AM76" s="397"/>
      <c r="AN76" s="397"/>
      <c r="AO76" s="397"/>
      <c r="AP76" s="144" t="e">
        <f t="shared" si="15"/>
        <v>#DIV/0!</v>
      </c>
      <c r="AQ76" s="397"/>
      <c r="AR76" s="397"/>
      <c r="AS76" s="397"/>
      <c r="AT76" s="397"/>
      <c r="AU76" s="397"/>
      <c r="AV76" s="397"/>
      <c r="AW76" s="397"/>
      <c r="AX76" s="397"/>
      <c r="AY76" s="397"/>
      <c r="AZ76" s="397"/>
      <c r="BA76" s="397"/>
      <c r="BB76" s="397"/>
      <c r="BC76" s="303">
        <f t="shared" si="2"/>
        <v>0</v>
      </c>
      <c r="BD76" s="303">
        <f t="shared" si="3"/>
        <v>0</v>
      </c>
      <c r="BE76" s="303"/>
      <c r="BF76" s="303"/>
      <c r="BG76" s="303"/>
      <c r="BH76" s="303"/>
      <c r="BI76" s="303"/>
    </row>
    <row r="77" spans="1:61" ht="14.25" customHeight="1">
      <c r="A77" s="370"/>
      <c r="B77" s="371">
        <v>85295</v>
      </c>
      <c r="C77" s="372" t="s">
        <v>146</v>
      </c>
      <c r="D77" s="144">
        <v>142765</v>
      </c>
      <c r="E77" s="144"/>
      <c r="F77" s="144">
        <f t="shared" si="13"/>
        <v>0</v>
      </c>
      <c r="G77" s="144"/>
      <c r="H77" s="144"/>
      <c r="I77" s="144" t="e">
        <f t="shared" si="14"/>
        <v>#DIV/0!</v>
      </c>
      <c r="J77" s="144"/>
      <c r="K77" s="144"/>
      <c r="L77" s="144"/>
      <c r="M77" s="397"/>
      <c r="N77" s="397"/>
      <c r="O77" s="397"/>
      <c r="P77" s="397"/>
      <c r="Q77" s="397"/>
      <c r="R77" s="144"/>
      <c r="S77" s="144"/>
      <c r="T77" s="144"/>
      <c r="U77" s="144"/>
      <c r="V77" s="397"/>
      <c r="W77" s="397"/>
      <c r="X77" s="397"/>
      <c r="Y77" s="397"/>
      <c r="Z77" s="397"/>
      <c r="AA77" s="397"/>
      <c r="AB77" s="397"/>
      <c r="AC77" s="397"/>
      <c r="AD77" s="397"/>
      <c r="AE77" s="397"/>
      <c r="AF77" s="397"/>
      <c r="AG77" s="397"/>
      <c r="AH77" s="397"/>
      <c r="AI77" s="397"/>
      <c r="AJ77" s="397"/>
      <c r="AK77" s="397"/>
      <c r="AL77" s="397"/>
      <c r="AM77" s="397"/>
      <c r="AN77" s="144"/>
      <c r="AO77" s="144"/>
      <c r="AP77" s="144" t="e">
        <f t="shared" si="15"/>
        <v>#DIV/0!</v>
      </c>
      <c r="AQ77" s="397"/>
      <c r="AR77" s="397"/>
      <c r="AS77" s="397"/>
      <c r="AT77" s="397"/>
      <c r="AU77" s="397"/>
      <c r="AV77" s="397"/>
      <c r="AW77" s="397"/>
      <c r="AX77" s="397"/>
      <c r="AY77" s="397"/>
      <c r="AZ77" s="397"/>
      <c r="BA77" s="397"/>
      <c r="BB77" s="397"/>
      <c r="BC77" s="303">
        <f t="shared" si="2"/>
        <v>0</v>
      </c>
      <c r="BD77" s="303">
        <f t="shared" si="3"/>
        <v>0</v>
      </c>
      <c r="BE77" s="303"/>
      <c r="BF77" s="303"/>
      <c r="BG77" s="303"/>
      <c r="BH77" s="303"/>
      <c r="BI77" s="303"/>
    </row>
    <row r="78" spans="1:61" s="131" customFormat="1" ht="18" customHeight="1">
      <c r="A78" s="358">
        <v>853</v>
      </c>
      <c r="B78" s="359"/>
      <c r="C78" s="369" t="s">
        <v>168</v>
      </c>
      <c r="D78" s="395">
        <f>SUM(D80)</f>
        <v>428676</v>
      </c>
      <c r="E78" s="395">
        <f>SUM(E79:E80)</f>
        <v>0</v>
      </c>
      <c r="F78" s="395">
        <f t="shared" si="13"/>
        <v>0</v>
      </c>
      <c r="G78" s="395">
        <f>SUM(G79:G80)</f>
        <v>0</v>
      </c>
      <c r="H78" s="395">
        <f>SUM(H79:H80)</f>
        <v>0</v>
      </c>
      <c r="I78" s="395" t="e">
        <f t="shared" si="14"/>
        <v>#DIV/0!</v>
      </c>
      <c r="J78" s="395"/>
      <c r="K78" s="395"/>
      <c r="L78" s="395"/>
      <c r="M78" s="395">
        <f>SUM(M79:M80)</f>
        <v>0</v>
      </c>
      <c r="N78" s="395">
        <f>SUM(N79:N80)</f>
        <v>0</v>
      </c>
      <c r="O78" s="395" t="e">
        <f aca="true" t="shared" si="16" ref="O78:O83">ROUND((N78/M78)*100,2)</f>
        <v>#DIV/0!</v>
      </c>
      <c r="P78" s="395">
        <f>SUM(P79:P80)</f>
        <v>0</v>
      </c>
      <c r="Q78" s="395">
        <f>SUM(Q79:Q80)</f>
        <v>0</v>
      </c>
      <c r="R78" s="395" t="e">
        <f aca="true" t="shared" si="17" ref="R78:R83">ROUND((Q78/P78)*100,2)</f>
        <v>#DIV/0!</v>
      </c>
      <c r="S78" s="395"/>
      <c r="T78" s="395"/>
      <c r="U78" s="395"/>
      <c r="V78" s="396"/>
      <c r="W78" s="396"/>
      <c r="X78" s="396"/>
      <c r="Y78" s="396"/>
      <c r="Z78" s="396"/>
      <c r="AA78" s="396"/>
      <c r="AB78" s="396"/>
      <c r="AC78" s="396"/>
      <c r="AD78" s="396"/>
      <c r="AE78" s="396"/>
      <c r="AF78" s="396"/>
      <c r="AG78" s="396"/>
      <c r="AH78" s="396"/>
      <c r="AI78" s="396"/>
      <c r="AJ78" s="396"/>
      <c r="AK78" s="396"/>
      <c r="AL78" s="396"/>
      <c r="AM78" s="396"/>
      <c r="AN78" s="395">
        <f>SUM(AN79:AN80)</f>
        <v>0</v>
      </c>
      <c r="AO78" s="395">
        <f>SUM(AO79:AO80)</f>
        <v>0</v>
      </c>
      <c r="AP78" s="395" t="e">
        <f aca="true" t="shared" si="18" ref="AP78:AP85">ROUND((AO78/AN78)*100,2)</f>
        <v>#DIV/0!</v>
      </c>
      <c r="AQ78" s="395">
        <f>SUM(AQ79:AQ80)</f>
        <v>0</v>
      </c>
      <c r="AR78" s="395">
        <f>SUM(AR79:AR80)</f>
        <v>0</v>
      </c>
      <c r="AS78" s="395" t="e">
        <f>ROUND((AQ78/AP78)*100,2)</f>
        <v>#DIV/0!</v>
      </c>
      <c r="AT78" s="395"/>
      <c r="AU78" s="395"/>
      <c r="AV78" s="395"/>
      <c r="AW78" s="395"/>
      <c r="AX78" s="395"/>
      <c r="AY78" s="395"/>
      <c r="AZ78" s="395"/>
      <c r="BA78" s="395"/>
      <c r="BB78" s="395"/>
      <c r="BC78" s="303">
        <f t="shared" si="2"/>
        <v>0</v>
      </c>
      <c r="BD78" s="303">
        <f t="shared" si="3"/>
        <v>0</v>
      </c>
      <c r="BE78" s="303"/>
      <c r="BF78" s="303"/>
      <c r="BG78" s="303"/>
      <c r="BH78" s="303"/>
      <c r="BI78" s="303"/>
    </row>
    <row r="79" spans="1:61" ht="9.75" customHeight="1" hidden="1">
      <c r="A79" s="370"/>
      <c r="B79" s="371">
        <v>85333</v>
      </c>
      <c r="C79" s="372" t="s">
        <v>273</v>
      </c>
      <c r="D79" s="144"/>
      <c r="E79" s="144"/>
      <c r="F79" s="144" t="e">
        <f t="shared" si="13"/>
        <v>#DIV/0!</v>
      </c>
      <c r="G79" s="144"/>
      <c r="H79" s="144"/>
      <c r="I79" s="144" t="e">
        <f t="shared" si="14"/>
        <v>#DIV/0!</v>
      </c>
      <c r="J79" s="144"/>
      <c r="K79" s="144"/>
      <c r="L79" s="144"/>
      <c r="M79" s="144"/>
      <c r="N79" s="144"/>
      <c r="O79" s="144" t="e">
        <f t="shared" si="16"/>
        <v>#DIV/0!</v>
      </c>
      <c r="P79" s="397">
        <v>0</v>
      </c>
      <c r="Q79" s="397">
        <v>0</v>
      </c>
      <c r="R79" s="144" t="e">
        <f t="shared" si="17"/>
        <v>#DIV/0!</v>
      </c>
      <c r="S79" s="144"/>
      <c r="T79" s="144"/>
      <c r="U79" s="144"/>
      <c r="V79" s="397"/>
      <c r="W79" s="397"/>
      <c r="X79" s="397"/>
      <c r="Y79" s="397"/>
      <c r="Z79" s="397"/>
      <c r="AA79" s="397"/>
      <c r="AB79" s="397"/>
      <c r="AC79" s="397"/>
      <c r="AD79" s="397"/>
      <c r="AE79" s="397"/>
      <c r="AF79" s="397"/>
      <c r="AG79" s="397"/>
      <c r="AH79" s="397"/>
      <c r="AI79" s="397"/>
      <c r="AJ79" s="397"/>
      <c r="AK79" s="397"/>
      <c r="AL79" s="397"/>
      <c r="AM79" s="397"/>
      <c r="AN79" s="397"/>
      <c r="AO79" s="397"/>
      <c r="AP79" s="144" t="e">
        <f t="shared" si="18"/>
        <v>#DIV/0!</v>
      </c>
      <c r="AQ79" s="397"/>
      <c r="AR79" s="397"/>
      <c r="AS79" s="397"/>
      <c r="AT79" s="397"/>
      <c r="AU79" s="397"/>
      <c r="AV79" s="397"/>
      <c r="AW79" s="397"/>
      <c r="AX79" s="397"/>
      <c r="AY79" s="397"/>
      <c r="AZ79" s="397"/>
      <c r="BA79" s="397"/>
      <c r="BB79" s="397"/>
      <c r="BC79" s="303">
        <f t="shared" si="2"/>
        <v>0</v>
      </c>
      <c r="BD79" s="303">
        <f t="shared" si="3"/>
        <v>0</v>
      </c>
      <c r="BE79" s="303"/>
      <c r="BF79" s="303"/>
      <c r="BG79" s="303"/>
      <c r="BH79" s="303"/>
      <c r="BI79" s="303"/>
    </row>
    <row r="80" spans="1:61" ht="9.75" customHeight="1">
      <c r="A80" s="370"/>
      <c r="B80" s="371">
        <v>85395</v>
      </c>
      <c r="C80" s="372" t="s">
        <v>146</v>
      </c>
      <c r="D80" s="144">
        <v>428676</v>
      </c>
      <c r="E80" s="144"/>
      <c r="F80" s="144">
        <f t="shared" si="13"/>
        <v>0</v>
      </c>
      <c r="G80" s="144"/>
      <c r="H80" s="144"/>
      <c r="I80" s="144" t="e">
        <f t="shared" si="14"/>
        <v>#DIV/0!</v>
      </c>
      <c r="J80" s="144"/>
      <c r="K80" s="144"/>
      <c r="L80" s="144"/>
      <c r="M80" s="144"/>
      <c r="N80" s="144"/>
      <c r="O80" s="144" t="e">
        <f t="shared" si="16"/>
        <v>#DIV/0!</v>
      </c>
      <c r="P80" s="397">
        <v>0</v>
      </c>
      <c r="Q80" s="397">
        <v>0</v>
      </c>
      <c r="R80" s="144" t="e">
        <f t="shared" si="17"/>
        <v>#DIV/0!</v>
      </c>
      <c r="S80" s="144"/>
      <c r="T80" s="144"/>
      <c r="U80" s="144"/>
      <c r="V80" s="397"/>
      <c r="W80" s="397"/>
      <c r="X80" s="397"/>
      <c r="Y80" s="397"/>
      <c r="Z80" s="397"/>
      <c r="AA80" s="397"/>
      <c r="AB80" s="397"/>
      <c r="AC80" s="397"/>
      <c r="AD80" s="397"/>
      <c r="AE80" s="397"/>
      <c r="AF80" s="397"/>
      <c r="AG80" s="397"/>
      <c r="AH80" s="397"/>
      <c r="AI80" s="397"/>
      <c r="AJ80" s="397"/>
      <c r="AK80" s="397"/>
      <c r="AL80" s="397"/>
      <c r="AM80" s="397"/>
      <c r="AN80" s="397"/>
      <c r="AO80" s="397"/>
      <c r="AP80" s="144" t="e">
        <f t="shared" si="18"/>
        <v>#DIV/0!</v>
      </c>
      <c r="AQ80" s="397"/>
      <c r="AR80" s="397"/>
      <c r="AS80" s="144" t="e">
        <f>ROUND((AQ80/AP80)*100,2)</f>
        <v>#DIV/0!</v>
      </c>
      <c r="AT80" s="144"/>
      <c r="AU80" s="144"/>
      <c r="AV80" s="144"/>
      <c r="AW80" s="144"/>
      <c r="AX80" s="144"/>
      <c r="AY80" s="144"/>
      <c r="AZ80" s="144"/>
      <c r="BA80" s="144"/>
      <c r="BB80" s="144"/>
      <c r="BC80" s="303">
        <f t="shared" si="2"/>
        <v>0</v>
      </c>
      <c r="BD80" s="303">
        <f t="shared" si="3"/>
        <v>0</v>
      </c>
      <c r="BE80" s="303"/>
      <c r="BF80" s="303"/>
      <c r="BG80" s="303"/>
      <c r="BH80" s="303"/>
      <c r="BI80" s="303"/>
    </row>
    <row r="81" spans="1:61" s="131" customFormat="1" ht="9.75" customHeight="1">
      <c r="A81" s="375">
        <v>854</v>
      </c>
      <c r="B81" s="376"/>
      <c r="C81" s="369" t="s">
        <v>157</v>
      </c>
      <c r="D81" s="396">
        <f>SUM(D82,D83,D84)</f>
        <v>252779</v>
      </c>
      <c r="E81" s="396">
        <f>SUM(E82,E83,E84)</f>
        <v>0</v>
      </c>
      <c r="F81" s="395">
        <f t="shared" si="13"/>
        <v>0</v>
      </c>
      <c r="G81" s="396">
        <f>SUM(G82,G83,G84)</f>
        <v>0</v>
      </c>
      <c r="H81" s="396">
        <f>SUM(H82,H83,H84)</f>
        <v>0</v>
      </c>
      <c r="I81" s="395" t="e">
        <f t="shared" si="14"/>
        <v>#DIV/0!</v>
      </c>
      <c r="J81" s="395"/>
      <c r="K81" s="395"/>
      <c r="L81" s="395"/>
      <c r="M81" s="396">
        <f>SUM(M82,M83,M84)</f>
        <v>0</v>
      </c>
      <c r="N81" s="396">
        <f>SUM(N82,N83,N84)</f>
        <v>0</v>
      </c>
      <c r="O81" s="395" t="e">
        <f t="shared" si="16"/>
        <v>#DIV/0!</v>
      </c>
      <c r="P81" s="396">
        <f>SUM(P82,P83,P84)</f>
        <v>0</v>
      </c>
      <c r="Q81" s="396">
        <f>SUM(Q82,Q83,Q84)</f>
        <v>0</v>
      </c>
      <c r="R81" s="395" t="e">
        <f t="shared" si="17"/>
        <v>#DIV/0!</v>
      </c>
      <c r="S81" s="395"/>
      <c r="T81" s="395"/>
      <c r="U81" s="395"/>
      <c r="V81" s="396"/>
      <c r="W81" s="396"/>
      <c r="X81" s="396"/>
      <c r="Y81" s="396"/>
      <c r="Z81" s="396"/>
      <c r="AA81" s="396"/>
      <c r="AB81" s="396"/>
      <c r="AC81" s="396"/>
      <c r="AD81" s="396"/>
      <c r="AE81" s="396"/>
      <c r="AF81" s="396"/>
      <c r="AG81" s="396"/>
      <c r="AH81" s="396"/>
      <c r="AI81" s="396"/>
      <c r="AJ81" s="396"/>
      <c r="AK81" s="396"/>
      <c r="AL81" s="396"/>
      <c r="AM81" s="396"/>
      <c r="AN81" s="396">
        <f>SUM(AN82,AN83,AN84)</f>
        <v>0</v>
      </c>
      <c r="AO81" s="396">
        <f>SUM(AO82,AO83,AO84)</f>
        <v>0</v>
      </c>
      <c r="AP81" s="395" t="e">
        <f t="shared" si="18"/>
        <v>#DIV/0!</v>
      </c>
      <c r="AQ81" s="396"/>
      <c r="AR81" s="396"/>
      <c r="AS81" s="395"/>
      <c r="AT81" s="395"/>
      <c r="AU81" s="395"/>
      <c r="AV81" s="395"/>
      <c r="AW81" s="395"/>
      <c r="AX81" s="395"/>
      <c r="AY81" s="395"/>
      <c r="AZ81" s="395"/>
      <c r="BA81" s="395"/>
      <c r="BB81" s="395"/>
      <c r="BC81" s="303">
        <f t="shared" si="2"/>
        <v>0</v>
      </c>
      <c r="BD81" s="303">
        <f t="shared" si="3"/>
        <v>0</v>
      </c>
      <c r="BE81" s="303"/>
      <c r="BF81" s="303"/>
      <c r="BG81" s="303"/>
      <c r="BH81" s="303"/>
      <c r="BI81" s="303"/>
    </row>
    <row r="82" spans="1:61" ht="11.25" customHeight="1">
      <c r="A82" s="377"/>
      <c r="B82" s="378">
        <v>85401</v>
      </c>
      <c r="C82" s="372" t="s">
        <v>158</v>
      </c>
      <c r="D82" s="397">
        <v>53130</v>
      </c>
      <c r="E82" s="397"/>
      <c r="F82" s="144">
        <f t="shared" si="13"/>
        <v>0</v>
      </c>
      <c r="G82" s="397"/>
      <c r="H82" s="397"/>
      <c r="I82" s="144" t="e">
        <f t="shared" si="14"/>
        <v>#DIV/0!</v>
      </c>
      <c r="J82" s="144"/>
      <c r="K82" s="144"/>
      <c r="L82" s="144"/>
      <c r="M82" s="397"/>
      <c r="N82" s="397"/>
      <c r="O82" s="144" t="e">
        <f t="shared" si="16"/>
        <v>#DIV/0!</v>
      </c>
      <c r="P82" s="397">
        <v>0</v>
      </c>
      <c r="Q82" s="397">
        <v>0</v>
      </c>
      <c r="R82" s="144" t="e">
        <f t="shared" si="17"/>
        <v>#DIV/0!</v>
      </c>
      <c r="S82" s="144"/>
      <c r="T82" s="144"/>
      <c r="U82" s="144"/>
      <c r="V82" s="397"/>
      <c r="W82" s="397"/>
      <c r="X82" s="397"/>
      <c r="Y82" s="397"/>
      <c r="Z82" s="397"/>
      <c r="AA82" s="397"/>
      <c r="AB82" s="397"/>
      <c r="AC82" s="397"/>
      <c r="AD82" s="397"/>
      <c r="AE82" s="397"/>
      <c r="AF82" s="397"/>
      <c r="AG82" s="397"/>
      <c r="AH82" s="397"/>
      <c r="AI82" s="397"/>
      <c r="AJ82" s="397"/>
      <c r="AK82" s="397"/>
      <c r="AL82" s="397"/>
      <c r="AM82" s="397"/>
      <c r="AN82" s="397"/>
      <c r="AO82" s="397"/>
      <c r="AP82" s="144" t="e">
        <f t="shared" si="18"/>
        <v>#DIV/0!</v>
      </c>
      <c r="AQ82" s="397"/>
      <c r="AR82" s="397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303">
        <f t="shared" si="2"/>
        <v>0</v>
      </c>
      <c r="BD82" s="303">
        <f t="shared" si="3"/>
        <v>0</v>
      </c>
      <c r="BE82" s="303"/>
      <c r="BF82" s="303"/>
      <c r="BG82" s="303"/>
      <c r="BH82" s="303"/>
      <c r="BI82" s="303"/>
    </row>
    <row r="83" spans="1:61" ht="12" customHeight="1">
      <c r="A83" s="377"/>
      <c r="B83" s="378">
        <v>85415</v>
      </c>
      <c r="C83" s="372" t="s">
        <v>254</v>
      </c>
      <c r="D83" s="397">
        <v>199363</v>
      </c>
      <c r="E83" s="397"/>
      <c r="F83" s="144">
        <f t="shared" si="13"/>
        <v>0</v>
      </c>
      <c r="G83" s="397"/>
      <c r="H83" s="397"/>
      <c r="I83" s="144" t="e">
        <f t="shared" si="14"/>
        <v>#DIV/0!</v>
      </c>
      <c r="J83" s="144"/>
      <c r="K83" s="144"/>
      <c r="L83" s="144"/>
      <c r="M83" s="397"/>
      <c r="N83" s="397"/>
      <c r="O83" s="144" t="e">
        <f t="shared" si="16"/>
        <v>#DIV/0!</v>
      </c>
      <c r="P83" s="397">
        <v>0</v>
      </c>
      <c r="Q83" s="397">
        <v>0</v>
      </c>
      <c r="R83" s="397" t="e">
        <f t="shared" si="17"/>
        <v>#DIV/0!</v>
      </c>
      <c r="S83" s="397"/>
      <c r="T83" s="397"/>
      <c r="U83" s="397"/>
      <c r="V83" s="397"/>
      <c r="W83" s="397"/>
      <c r="X83" s="397"/>
      <c r="Y83" s="397"/>
      <c r="Z83" s="397"/>
      <c r="AA83" s="397"/>
      <c r="AB83" s="397"/>
      <c r="AC83" s="397"/>
      <c r="AD83" s="397"/>
      <c r="AE83" s="397"/>
      <c r="AF83" s="397"/>
      <c r="AG83" s="397"/>
      <c r="AH83" s="397"/>
      <c r="AI83" s="397"/>
      <c r="AJ83" s="397"/>
      <c r="AK83" s="397"/>
      <c r="AL83" s="397"/>
      <c r="AM83" s="397"/>
      <c r="AN83" s="397"/>
      <c r="AO83" s="397"/>
      <c r="AP83" s="397" t="e">
        <f t="shared" si="18"/>
        <v>#DIV/0!</v>
      </c>
      <c r="AQ83" s="397"/>
      <c r="AR83" s="397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303">
        <f t="shared" si="2"/>
        <v>0</v>
      </c>
      <c r="BD83" s="303">
        <f t="shared" si="3"/>
        <v>0</v>
      </c>
      <c r="BE83" s="303"/>
      <c r="BF83" s="303"/>
      <c r="BG83" s="303"/>
      <c r="BH83" s="303"/>
      <c r="BI83" s="303"/>
    </row>
    <row r="84" spans="1:61" ht="15.75" customHeight="1">
      <c r="A84" s="377"/>
      <c r="B84" s="378">
        <v>85446</v>
      </c>
      <c r="C84" s="372" t="s">
        <v>186</v>
      </c>
      <c r="D84" s="397">
        <v>286</v>
      </c>
      <c r="E84" s="397"/>
      <c r="F84" s="144">
        <f t="shared" si="13"/>
        <v>0</v>
      </c>
      <c r="G84" s="397"/>
      <c r="H84" s="397"/>
      <c r="I84" s="144" t="e">
        <f aca="true" t="shared" si="19" ref="I84:I95">ROUND((H84/G84)*100,2)</f>
        <v>#DIV/0!</v>
      </c>
      <c r="J84" s="144"/>
      <c r="K84" s="144"/>
      <c r="L84" s="144"/>
      <c r="M84" s="397"/>
      <c r="N84" s="397"/>
      <c r="O84" s="397"/>
      <c r="P84" s="397"/>
      <c r="Q84" s="397"/>
      <c r="R84" s="397"/>
      <c r="S84" s="397"/>
      <c r="T84" s="397"/>
      <c r="U84" s="397"/>
      <c r="V84" s="397"/>
      <c r="W84" s="397"/>
      <c r="X84" s="397"/>
      <c r="Y84" s="397"/>
      <c r="Z84" s="397"/>
      <c r="AA84" s="397"/>
      <c r="AB84" s="397"/>
      <c r="AC84" s="397"/>
      <c r="AD84" s="397"/>
      <c r="AE84" s="397"/>
      <c r="AF84" s="397"/>
      <c r="AG84" s="397"/>
      <c r="AH84" s="397"/>
      <c r="AI84" s="397"/>
      <c r="AJ84" s="397"/>
      <c r="AK84" s="397"/>
      <c r="AL84" s="397"/>
      <c r="AM84" s="397"/>
      <c r="AN84" s="397"/>
      <c r="AO84" s="397"/>
      <c r="AP84" s="144" t="e">
        <f t="shared" si="18"/>
        <v>#DIV/0!</v>
      </c>
      <c r="AQ84" s="397"/>
      <c r="AR84" s="397"/>
      <c r="AS84" s="397"/>
      <c r="AT84" s="397"/>
      <c r="AU84" s="397"/>
      <c r="AV84" s="397"/>
      <c r="AW84" s="397"/>
      <c r="AX84" s="397"/>
      <c r="AY84" s="397"/>
      <c r="AZ84" s="397"/>
      <c r="BA84" s="397"/>
      <c r="BB84" s="397"/>
      <c r="BC84" s="303">
        <f aca="true" t="shared" si="20" ref="BC84:BC101">SUM(M84,V84,AH84,AN84)</f>
        <v>0</v>
      </c>
      <c r="BD84" s="303">
        <f aca="true" t="shared" si="21" ref="BD84:BD101">SUM(N84,W84,AI84,AO84)</f>
        <v>0</v>
      </c>
      <c r="BE84" s="303"/>
      <c r="BF84" s="303"/>
      <c r="BG84" s="303"/>
      <c r="BH84" s="303"/>
      <c r="BI84" s="303"/>
    </row>
    <row r="85" spans="1:61" s="131" customFormat="1" ht="22.5">
      <c r="A85" s="358">
        <v>900</v>
      </c>
      <c r="B85" s="359"/>
      <c r="C85" s="369" t="s">
        <v>169</v>
      </c>
      <c r="D85" s="395">
        <f>SUM(D86,D87,D88,D89,D90,D91)</f>
        <v>1332630.06</v>
      </c>
      <c r="E85" s="395">
        <f>SUM(E86,E87,E88,E89,E91)</f>
        <v>0</v>
      </c>
      <c r="F85" s="395">
        <f t="shared" si="13"/>
        <v>0</v>
      </c>
      <c r="G85" s="395">
        <f>SUM(G86,G87,G88,G89,G91)</f>
        <v>0</v>
      </c>
      <c r="H85" s="395">
        <f>SUM(H86,H87,H88,H89,H91)</f>
        <v>0</v>
      </c>
      <c r="I85" s="395" t="e">
        <f t="shared" si="19"/>
        <v>#DIV/0!</v>
      </c>
      <c r="J85" s="395"/>
      <c r="K85" s="395"/>
      <c r="L85" s="395"/>
      <c r="M85" s="396"/>
      <c r="N85" s="396"/>
      <c r="O85" s="396"/>
      <c r="P85" s="396"/>
      <c r="Q85" s="396"/>
      <c r="R85" s="396"/>
      <c r="S85" s="396"/>
      <c r="T85" s="396"/>
      <c r="U85" s="396"/>
      <c r="V85" s="396"/>
      <c r="W85" s="396"/>
      <c r="X85" s="396"/>
      <c r="Y85" s="396"/>
      <c r="Z85" s="396"/>
      <c r="AA85" s="396"/>
      <c r="AB85" s="396"/>
      <c r="AC85" s="396"/>
      <c r="AD85" s="396"/>
      <c r="AE85" s="396"/>
      <c r="AF85" s="396"/>
      <c r="AG85" s="396"/>
      <c r="AH85" s="396"/>
      <c r="AI85" s="396"/>
      <c r="AJ85" s="396"/>
      <c r="AK85" s="396"/>
      <c r="AL85" s="396"/>
      <c r="AM85" s="396"/>
      <c r="AN85" s="395">
        <f>SUM(AN86,AN87,AN88,AN89,AN91)</f>
        <v>0</v>
      </c>
      <c r="AO85" s="395">
        <f>SUM(AO86,AO87,AO88,AO89,AO91)</f>
        <v>0</v>
      </c>
      <c r="AP85" s="395" t="e">
        <f t="shared" si="18"/>
        <v>#DIV/0!</v>
      </c>
      <c r="AQ85" s="395">
        <f>SUM(AQ86,AQ89,AQ91)</f>
        <v>0</v>
      </c>
      <c r="AR85" s="395">
        <f>SUM(AR86,AR89,AR91)</f>
        <v>0</v>
      </c>
      <c r="AS85" s="395" t="e">
        <f>ROUND((AQ85/AP85)*100,2)</f>
        <v>#DIV/0!</v>
      </c>
      <c r="AT85" s="395"/>
      <c r="AU85" s="395"/>
      <c r="AV85" s="395"/>
      <c r="AW85" s="395"/>
      <c r="AX85" s="395"/>
      <c r="AY85" s="395"/>
      <c r="AZ85" s="395"/>
      <c r="BA85" s="395"/>
      <c r="BB85" s="395"/>
      <c r="BC85" s="303">
        <f t="shared" si="20"/>
        <v>0</v>
      </c>
      <c r="BD85" s="303">
        <f t="shared" si="21"/>
        <v>0</v>
      </c>
      <c r="BE85" s="303"/>
      <c r="BF85" s="303"/>
      <c r="BG85" s="303"/>
      <c r="BH85" s="303"/>
      <c r="BI85" s="303"/>
    </row>
    <row r="86" spans="1:61" ht="11.25" customHeight="1">
      <c r="A86" s="370"/>
      <c r="B86" s="371">
        <v>90001</v>
      </c>
      <c r="C86" s="372" t="s">
        <v>170</v>
      </c>
      <c r="D86" s="144">
        <v>965010</v>
      </c>
      <c r="E86" s="144"/>
      <c r="F86" s="144">
        <f t="shared" si="13"/>
        <v>0</v>
      </c>
      <c r="G86" s="144"/>
      <c r="H86" s="144"/>
      <c r="I86" s="144" t="e">
        <f t="shared" si="19"/>
        <v>#DIV/0!</v>
      </c>
      <c r="J86" s="144"/>
      <c r="K86" s="144"/>
      <c r="L86" s="144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397"/>
      <c r="AA86" s="397"/>
      <c r="AB86" s="397"/>
      <c r="AC86" s="397"/>
      <c r="AD86" s="397"/>
      <c r="AE86" s="397"/>
      <c r="AF86" s="397"/>
      <c r="AG86" s="397"/>
      <c r="AH86" s="397"/>
      <c r="AI86" s="397"/>
      <c r="AJ86" s="397"/>
      <c r="AK86" s="397"/>
      <c r="AL86" s="397"/>
      <c r="AM86" s="397"/>
      <c r="AN86" s="144"/>
      <c r="AO86" s="144"/>
      <c r="AP86" s="144" t="e">
        <f aca="true" t="shared" si="22" ref="AP86:AP92">ROUND((AO86/AN86)*100,2)</f>
        <v>#DIV/0!</v>
      </c>
      <c r="AQ86" s="144"/>
      <c r="AR86" s="144"/>
      <c r="AS86" s="144" t="e">
        <f>ROUND((AQ86/AP86)*100,2)</f>
        <v>#DIV/0!</v>
      </c>
      <c r="AT86" s="144"/>
      <c r="AU86" s="144"/>
      <c r="AV86" s="144"/>
      <c r="AW86" s="144"/>
      <c r="AX86" s="144"/>
      <c r="AY86" s="144"/>
      <c r="AZ86" s="144"/>
      <c r="BA86" s="144"/>
      <c r="BB86" s="144"/>
      <c r="BC86" s="303">
        <f t="shared" si="20"/>
        <v>0</v>
      </c>
      <c r="BD86" s="303">
        <f t="shared" si="21"/>
        <v>0</v>
      </c>
      <c r="BE86" s="303"/>
      <c r="BF86" s="303"/>
      <c r="BG86" s="303"/>
      <c r="BH86" s="303"/>
      <c r="BI86" s="303"/>
    </row>
    <row r="87" spans="1:61" ht="7.5" customHeight="1">
      <c r="A87" s="370"/>
      <c r="B87" s="371">
        <v>90002</v>
      </c>
      <c r="C87" s="372" t="s">
        <v>194</v>
      </c>
      <c r="D87" s="144">
        <v>43000</v>
      </c>
      <c r="E87" s="144"/>
      <c r="F87" s="144">
        <f t="shared" si="13"/>
        <v>0</v>
      </c>
      <c r="G87" s="144"/>
      <c r="H87" s="144"/>
      <c r="I87" s="144" t="e">
        <f t="shared" si="19"/>
        <v>#DIV/0!</v>
      </c>
      <c r="J87" s="144"/>
      <c r="K87" s="144"/>
      <c r="L87" s="144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397"/>
      <c r="AA87" s="397"/>
      <c r="AB87" s="397"/>
      <c r="AC87" s="397"/>
      <c r="AD87" s="397"/>
      <c r="AE87" s="397"/>
      <c r="AF87" s="397"/>
      <c r="AG87" s="397"/>
      <c r="AH87" s="397"/>
      <c r="AI87" s="397"/>
      <c r="AJ87" s="397"/>
      <c r="AK87" s="397"/>
      <c r="AL87" s="397"/>
      <c r="AM87" s="397"/>
      <c r="AN87" s="144"/>
      <c r="AO87" s="144"/>
      <c r="AP87" s="144" t="e">
        <f t="shared" si="22"/>
        <v>#DIV/0!</v>
      </c>
      <c r="AQ87" s="144"/>
      <c r="AR87" s="397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303">
        <f t="shared" si="20"/>
        <v>0</v>
      </c>
      <c r="BD87" s="303">
        <f t="shared" si="21"/>
        <v>0</v>
      </c>
      <c r="BE87" s="303"/>
      <c r="BF87" s="303"/>
      <c r="BG87" s="303"/>
      <c r="BH87" s="303"/>
      <c r="BI87" s="303"/>
    </row>
    <row r="88" spans="1:61" ht="15">
      <c r="A88" s="370"/>
      <c r="B88" s="371">
        <v>90003</v>
      </c>
      <c r="C88" s="372" t="s">
        <v>274</v>
      </c>
      <c r="D88" s="144">
        <v>20000</v>
      </c>
      <c r="E88" s="144"/>
      <c r="F88" s="144">
        <f t="shared" si="13"/>
        <v>0</v>
      </c>
      <c r="G88" s="144"/>
      <c r="H88" s="144"/>
      <c r="I88" s="144" t="e">
        <f t="shared" si="19"/>
        <v>#DIV/0!</v>
      </c>
      <c r="J88" s="144"/>
      <c r="K88" s="144"/>
      <c r="L88" s="144"/>
      <c r="M88" s="397"/>
      <c r="N88" s="397"/>
      <c r="O88" s="397"/>
      <c r="P88" s="397"/>
      <c r="Q88" s="397"/>
      <c r="R88" s="397"/>
      <c r="S88" s="397"/>
      <c r="T88" s="397"/>
      <c r="U88" s="397"/>
      <c r="V88" s="397"/>
      <c r="W88" s="397"/>
      <c r="X88" s="397"/>
      <c r="Y88" s="397"/>
      <c r="Z88" s="397"/>
      <c r="AA88" s="397"/>
      <c r="AB88" s="397"/>
      <c r="AC88" s="397"/>
      <c r="AD88" s="397"/>
      <c r="AE88" s="397"/>
      <c r="AF88" s="397"/>
      <c r="AG88" s="397"/>
      <c r="AH88" s="397"/>
      <c r="AI88" s="397"/>
      <c r="AJ88" s="397"/>
      <c r="AK88" s="397"/>
      <c r="AL88" s="397"/>
      <c r="AM88" s="397"/>
      <c r="AN88" s="144"/>
      <c r="AO88" s="144"/>
      <c r="AP88" s="144" t="e">
        <f t="shared" si="22"/>
        <v>#DIV/0!</v>
      </c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303">
        <f t="shared" si="20"/>
        <v>0</v>
      </c>
      <c r="BD88" s="303">
        <f t="shared" si="21"/>
        <v>0</v>
      </c>
      <c r="BE88" s="303"/>
      <c r="BF88" s="303"/>
      <c r="BG88" s="303"/>
      <c r="BH88" s="303"/>
      <c r="BI88" s="303"/>
    </row>
    <row r="89" spans="1:61" ht="15">
      <c r="A89" s="370"/>
      <c r="B89" s="371">
        <v>90015</v>
      </c>
      <c r="C89" s="372" t="s">
        <v>275</v>
      </c>
      <c r="D89" s="144">
        <v>285000</v>
      </c>
      <c r="E89" s="144"/>
      <c r="F89" s="144">
        <f t="shared" si="13"/>
        <v>0</v>
      </c>
      <c r="G89" s="144"/>
      <c r="H89" s="144"/>
      <c r="I89" s="144" t="e">
        <f t="shared" si="19"/>
        <v>#DIV/0!</v>
      </c>
      <c r="J89" s="144"/>
      <c r="K89" s="144"/>
      <c r="L89" s="144"/>
      <c r="M89" s="397"/>
      <c r="N89" s="397"/>
      <c r="O89" s="397"/>
      <c r="P89" s="397"/>
      <c r="Q89" s="397"/>
      <c r="R89" s="397"/>
      <c r="S89" s="397"/>
      <c r="T89" s="397"/>
      <c r="U89" s="397"/>
      <c r="V89" s="397"/>
      <c r="W89" s="397"/>
      <c r="X89" s="397"/>
      <c r="Y89" s="397"/>
      <c r="Z89" s="397"/>
      <c r="AA89" s="397"/>
      <c r="AB89" s="397"/>
      <c r="AC89" s="397"/>
      <c r="AD89" s="397"/>
      <c r="AE89" s="397"/>
      <c r="AF89" s="397"/>
      <c r="AG89" s="397"/>
      <c r="AH89" s="397"/>
      <c r="AI89" s="397"/>
      <c r="AJ89" s="397"/>
      <c r="AK89" s="397"/>
      <c r="AL89" s="397"/>
      <c r="AM89" s="397"/>
      <c r="AN89" s="144"/>
      <c r="AO89" s="144"/>
      <c r="AP89" s="144" t="e">
        <f t="shared" si="22"/>
        <v>#DIV/0!</v>
      </c>
      <c r="AQ89" s="144"/>
      <c r="AR89" s="144"/>
      <c r="AS89" s="144" t="e">
        <f>ROUND((AQ89/AP89)*100,2)</f>
        <v>#DIV/0!</v>
      </c>
      <c r="AT89" s="144"/>
      <c r="AU89" s="144"/>
      <c r="AV89" s="144"/>
      <c r="AW89" s="144"/>
      <c r="AX89" s="144"/>
      <c r="AY89" s="144"/>
      <c r="AZ89" s="144"/>
      <c r="BA89" s="144"/>
      <c r="BB89" s="144"/>
      <c r="BC89" s="303">
        <f t="shared" si="20"/>
        <v>0</v>
      </c>
      <c r="BD89" s="303">
        <f t="shared" si="21"/>
        <v>0</v>
      </c>
      <c r="BE89" s="303"/>
      <c r="BF89" s="303"/>
      <c r="BG89" s="303"/>
      <c r="BH89" s="303"/>
      <c r="BI89" s="303"/>
    </row>
    <row r="90" spans="1:61" ht="9.75">
      <c r="A90" s="370"/>
      <c r="B90" s="371">
        <v>90019</v>
      </c>
      <c r="C90" s="372"/>
      <c r="D90" s="144">
        <v>3630.06</v>
      </c>
      <c r="E90" s="144"/>
      <c r="F90" s="144">
        <f>ROUND((E90/D90)*100,2)</f>
        <v>0</v>
      </c>
      <c r="G90" s="144"/>
      <c r="H90" s="144"/>
      <c r="I90" s="144" t="e">
        <f>ROUND((H90/G90)*100,2)</f>
        <v>#DIV/0!</v>
      </c>
      <c r="J90" s="144"/>
      <c r="K90" s="144"/>
      <c r="L90" s="144"/>
      <c r="M90" s="397"/>
      <c r="N90" s="397"/>
      <c r="O90" s="397"/>
      <c r="P90" s="397"/>
      <c r="Q90" s="397"/>
      <c r="R90" s="397"/>
      <c r="S90" s="397"/>
      <c r="T90" s="397"/>
      <c r="U90" s="397"/>
      <c r="V90" s="397"/>
      <c r="W90" s="397"/>
      <c r="X90" s="397"/>
      <c r="Y90" s="397"/>
      <c r="Z90" s="397"/>
      <c r="AA90" s="397"/>
      <c r="AB90" s="397"/>
      <c r="AC90" s="397"/>
      <c r="AD90" s="397"/>
      <c r="AE90" s="397"/>
      <c r="AF90" s="397"/>
      <c r="AG90" s="397"/>
      <c r="AH90" s="397"/>
      <c r="AI90" s="397"/>
      <c r="AJ90" s="397"/>
      <c r="AK90" s="397"/>
      <c r="AL90" s="397"/>
      <c r="AM90" s="397"/>
      <c r="AN90" s="144"/>
      <c r="AO90" s="144"/>
      <c r="AP90" s="144" t="e">
        <f>ROUND((AO90/AN90)*100,2)</f>
        <v>#DIV/0!</v>
      </c>
      <c r="AQ90" s="397"/>
      <c r="AR90" s="397"/>
      <c r="AS90" s="144" t="e">
        <f>ROUND((AQ90/AP90)*100,2)</f>
        <v>#DIV/0!</v>
      </c>
      <c r="AT90" s="144"/>
      <c r="AU90" s="144"/>
      <c r="AV90" s="144"/>
      <c r="AW90" s="144"/>
      <c r="AX90" s="144"/>
      <c r="AY90" s="144"/>
      <c r="AZ90" s="144"/>
      <c r="BA90" s="144"/>
      <c r="BB90" s="144"/>
      <c r="BC90" s="303">
        <f>SUM(M90,V90,AH90,AN90)</f>
        <v>0</v>
      </c>
      <c r="BD90" s="303">
        <f>SUM(N90,W90,AI90,AO90)</f>
        <v>0</v>
      </c>
      <c r="BE90" s="303"/>
      <c r="BF90" s="303"/>
      <c r="BG90" s="303"/>
      <c r="BH90" s="303"/>
      <c r="BI90" s="303"/>
    </row>
    <row r="91" spans="1:61" ht="9.75">
      <c r="A91" s="370"/>
      <c r="B91" s="371">
        <v>90095</v>
      </c>
      <c r="C91" s="372" t="s">
        <v>216</v>
      </c>
      <c r="D91" s="144">
        <v>15990</v>
      </c>
      <c r="E91" s="144"/>
      <c r="F91" s="144">
        <f t="shared" si="13"/>
        <v>0</v>
      </c>
      <c r="G91" s="144"/>
      <c r="H91" s="144"/>
      <c r="I91" s="144" t="e">
        <f t="shared" si="19"/>
        <v>#DIV/0!</v>
      </c>
      <c r="J91" s="144"/>
      <c r="K91" s="144"/>
      <c r="L91" s="144"/>
      <c r="M91" s="397"/>
      <c r="N91" s="397"/>
      <c r="O91" s="397"/>
      <c r="P91" s="397"/>
      <c r="Q91" s="397"/>
      <c r="R91" s="397"/>
      <c r="S91" s="397"/>
      <c r="T91" s="397"/>
      <c r="U91" s="397"/>
      <c r="V91" s="397"/>
      <c r="W91" s="397"/>
      <c r="X91" s="397"/>
      <c r="Y91" s="397"/>
      <c r="Z91" s="397"/>
      <c r="AA91" s="397"/>
      <c r="AB91" s="397"/>
      <c r="AC91" s="397"/>
      <c r="AD91" s="397"/>
      <c r="AE91" s="397"/>
      <c r="AF91" s="397"/>
      <c r="AG91" s="397"/>
      <c r="AH91" s="397"/>
      <c r="AI91" s="397"/>
      <c r="AJ91" s="397"/>
      <c r="AK91" s="397"/>
      <c r="AL91" s="397"/>
      <c r="AM91" s="397"/>
      <c r="AN91" s="144"/>
      <c r="AO91" s="144"/>
      <c r="AP91" s="144" t="e">
        <f t="shared" si="22"/>
        <v>#DIV/0!</v>
      </c>
      <c r="AQ91" s="397"/>
      <c r="AR91" s="397"/>
      <c r="AS91" s="144" t="e">
        <f>ROUND((AQ91/AP91)*100,2)</f>
        <v>#DIV/0!</v>
      </c>
      <c r="AT91" s="144"/>
      <c r="AU91" s="144"/>
      <c r="AV91" s="144"/>
      <c r="AW91" s="144"/>
      <c r="AX91" s="144"/>
      <c r="AY91" s="144"/>
      <c r="AZ91" s="144"/>
      <c r="BA91" s="144"/>
      <c r="BB91" s="144"/>
      <c r="BC91" s="303">
        <f t="shared" si="20"/>
        <v>0</v>
      </c>
      <c r="BD91" s="303">
        <f t="shared" si="21"/>
        <v>0</v>
      </c>
      <c r="BE91" s="303"/>
      <c r="BF91" s="303"/>
      <c r="BG91" s="303"/>
      <c r="BH91" s="303"/>
      <c r="BI91" s="303"/>
    </row>
    <row r="92" spans="1:61" s="131" customFormat="1" ht="15.75" customHeight="1">
      <c r="A92" s="358">
        <v>921</v>
      </c>
      <c r="B92" s="359"/>
      <c r="C92" s="369" t="s">
        <v>195</v>
      </c>
      <c r="D92" s="395">
        <f>SUM(D93,D94,D95)</f>
        <v>2025330</v>
      </c>
      <c r="E92" s="395">
        <f>SUM(E93,E94,E95,E96)</f>
        <v>0</v>
      </c>
      <c r="F92" s="395">
        <f t="shared" si="13"/>
        <v>0</v>
      </c>
      <c r="G92" s="395">
        <f>SUM(G93,G94,G95,G96)</f>
        <v>0</v>
      </c>
      <c r="H92" s="395">
        <f>SUM(H93,H94,H95,H96)</f>
        <v>0</v>
      </c>
      <c r="I92" s="395" t="e">
        <f t="shared" si="19"/>
        <v>#DIV/0!</v>
      </c>
      <c r="J92" s="395"/>
      <c r="K92" s="395"/>
      <c r="L92" s="395"/>
      <c r="M92" s="396">
        <f>SUM(M93,M94,M95)</f>
        <v>0</v>
      </c>
      <c r="N92" s="396">
        <f>SUM(N93,N94,N95)</f>
        <v>0</v>
      </c>
      <c r="O92" s="395" t="e">
        <f>ROUND((N92/M92)*100,2)</f>
        <v>#DIV/0!</v>
      </c>
      <c r="P92" s="396">
        <f>SUM(P93,P94,P95)</f>
        <v>0</v>
      </c>
      <c r="Q92" s="396">
        <f>SUM(Q93,Q94,Q95)</f>
        <v>0</v>
      </c>
      <c r="R92" s="395" t="e">
        <f>ROUND((Q92/P92)*100,2)</f>
        <v>#DIV/0!</v>
      </c>
      <c r="S92" s="395"/>
      <c r="T92" s="395"/>
      <c r="U92" s="395"/>
      <c r="V92" s="395">
        <f>SUM(V93,V94,V95,V96)</f>
        <v>0</v>
      </c>
      <c r="W92" s="395">
        <f>SUM(W93,W94,W95,W96)</f>
        <v>0</v>
      </c>
      <c r="X92" s="395" t="e">
        <f>ROUND((W92/V92)*100,2)</f>
        <v>#DIV/0!</v>
      </c>
      <c r="Y92" s="395"/>
      <c r="Z92" s="395"/>
      <c r="AA92" s="395"/>
      <c r="AB92" s="395"/>
      <c r="AC92" s="395"/>
      <c r="AD92" s="395"/>
      <c r="AE92" s="395"/>
      <c r="AF92" s="395"/>
      <c r="AG92" s="395"/>
      <c r="AH92" s="396"/>
      <c r="AI92" s="396"/>
      <c r="AJ92" s="396"/>
      <c r="AK92" s="396"/>
      <c r="AL92" s="396"/>
      <c r="AM92" s="396"/>
      <c r="AN92" s="396">
        <f>SUM(AN93,AN94,AN95)</f>
        <v>0</v>
      </c>
      <c r="AO92" s="396">
        <f>SUM(AO93,AO94,AO95)</f>
        <v>0</v>
      </c>
      <c r="AP92" s="395" t="e">
        <f t="shared" si="22"/>
        <v>#DIV/0!</v>
      </c>
      <c r="AQ92" s="395">
        <f>SUM(AQ93,AQ94,AQ95,AQ96)</f>
        <v>0</v>
      </c>
      <c r="AR92" s="395">
        <f>SUM(AR93,AR94,AR95,AR96)</f>
        <v>0</v>
      </c>
      <c r="AS92" s="395" t="e">
        <f>ROUND((AQ92/AP92)*100,2)</f>
        <v>#DIV/0!</v>
      </c>
      <c r="AT92" s="395"/>
      <c r="AU92" s="395"/>
      <c r="AV92" s="395"/>
      <c r="AW92" s="395"/>
      <c r="AX92" s="395"/>
      <c r="AY92" s="395"/>
      <c r="AZ92" s="395"/>
      <c r="BA92" s="395"/>
      <c r="BB92" s="395"/>
      <c r="BC92" s="303">
        <f t="shared" si="20"/>
        <v>0</v>
      </c>
      <c r="BD92" s="303">
        <f t="shared" si="21"/>
        <v>0</v>
      </c>
      <c r="BE92" s="303"/>
      <c r="BF92" s="303"/>
      <c r="BG92" s="303"/>
      <c r="BH92" s="303"/>
      <c r="BI92" s="303"/>
    </row>
    <row r="93" spans="1:61" ht="12.75" customHeight="1">
      <c r="A93" s="370"/>
      <c r="B93" s="371">
        <v>92105</v>
      </c>
      <c r="C93" s="372" t="s">
        <v>196</v>
      </c>
      <c r="D93" s="144">
        <v>1909730</v>
      </c>
      <c r="E93" s="144"/>
      <c r="F93" s="144">
        <f t="shared" si="13"/>
        <v>0</v>
      </c>
      <c r="G93" s="144"/>
      <c r="H93" s="144"/>
      <c r="I93" s="144" t="e">
        <f t="shared" si="19"/>
        <v>#DIV/0!</v>
      </c>
      <c r="J93" s="144"/>
      <c r="K93" s="144"/>
      <c r="L93" s="144"/>
      <c r="M93" s="397"/>
      <c r="N93" s="397"/>
      <c r="O93" s="144" t="e">
        <f>ROUND((N93/M93)*100,2)</f>
        <v>#DIV/0!</v>
      </c>
      <c r="P93" s="397">
        <v>0</v>
      </c>
      <c r="Q93" s="397">
        <v>0</v>
      </c>
      <c r="R93" s="144">
        <v>0</v>
      </c>
      <c r="S93" s="144"/>
      <c r="T93" s="144"/>
      <c r="U93" s="144"/>
      <c r="V93" s="397"/>
      <c r="W93" s="397"/>
      <c r="X93" s="144" t="e">
        <f>ROUND((W93/V93)*100,2)</f>
        <v>#DIV/0!</v>
      </c>
      <c r="Y93" s="144"/>
      <c r="Z93" s="144"/>
      <c r="AA93" s="144"/>
      <c r="AB93" s="144"/>
      <c r="AC93" s="144"/>
      <c r="AD93" s="144"/>
      <c r="AE93" s="144"/>
      <c r="AF93" s="144"/>
      <c r="AG93" s="144"/>
      <c r="AH93" s="397"/>
      <c r="AI93" s="397"/>
      <c r="AJ93" s="397"/>
      <c r="AK93" s="397"/>
      <c r="AL93" s="397"/>
      <c r="AM93" s="397"/>
      <c r="AN93" s="397"/>
      <c r="AO93" s="397"/>
      <c r="AP93" s="144" t="e">
        <f>ROUND((AO93/AN93)*100,2)</f>
        <v>#DIV/0!</v>
      </c>
      <c r="AQ93" s="397"/>
      <c r="AR93" s="397"/>
      <c r="AS93" s="144" t="e">
        <f>ROUND((AQ93/AP93)*100,2)</f>
        <v>#DIV/0!</v>
      </c>
      <c r="AT93" s="144"/>
      <c r="AU93" s="144"/>
      <c r="AV93" s="144"/>
      <c r="AW93" s="144"/>
      <c r="AX93" s="144"/>
      <c r="AY93" s="144"/>
      <c r="AZ93" s="144"/>
      <c r="BA93" s="144"/>
      <c r="BB93" s="144"/>
      <c r="BC93" s="303">
        <f t="shared" si="20"/>
        <v>0</v>
      </c>
      <c r="BD93" s="303">
        <f t="shared" si="21"/>
        <v>0</v>
      </c>
      <c r="BE93" s="303"/>
      <c r="BF93" s="303"/>
      <c r="BG93" s="303"/>
      <c r="BH93" s="303"/>
      <c r="BI93" s="303"/>
    </row>
    <row r="94" spans="1:61" ht="14.25" customHeight="1">
      <c r="A94" s="370"/>
      <c r="B94" s="371">
        <v>92109</v>
      </c>
      <c r="C94" s="372" t="s">
        <v>18</v>
      </c>
      <c r="D94" s="144">
        <v>55600</v>
      </c>
      <c r="E94" s="144"/>
      <c r="F94" s="144">
        <f t="shared" si="13"/>
        <v>0</v>
      </c>
      <c r="G94" s="144"/>
      <c r="H94" s="144"/>
      <c r="I94" s="144" t="e">
        <f t="shared" si="19"/>
        <v>#DIV/0!</v>
      </c>
      <c r="J94" s="144"/>
      <c r="K94" s="144"/>
      <c r="L94" s="144"/>
      <c r="M94" s="397"/>
      <c r="N94" s="397"/>
      <c r="O94" s="144" t="e">
        <f>ROUND((N94/M94)*100,2)</f>
        <v>#DIV/0!</v>
      </c>
      <c r="P94" s="397">
        <v>0</v>
      </c>
      <c r="Q94" s="397">
        <v>0</v>
      </c>
      <c r="R94" s="144" t="e">
        <f>ROUND((Q94/P94)*100,2)</f>
        <v>#DIV/0!</v>
      </c>
      <c r="S94" s="144"/>
      <c r="T94" s="144"/>
      <c r="U94" s="144"/>
      <c r="V94" s="397"/>
      <c r="W94" s="397"/>
      <c r="X94" s="395"/>
      <c r="Y94" s="395"/>
      <c r="Z94" s="395"/>
      <c r="AA94" s="395"/>
      <c r="AB94" s="395"/>
      <c r="AC94" s="395"/>
      <c r="AD94" s="395"/>
      <c r="AE94" s="395"/>
      <c r="AF94" s="395"/>
      <c r="AG94" s="395"/>
      <c r="AH94" s="397"/>
      <c r="AI94" s="397"/>
      <c r="AJ94" s="397"/>
      <c r="AK94" s="397"/>
      <c r="AL94" s="397"/>
      <c r="AM94" s="397"/>
      <c r="AN94" s="397"/>
      <c r="AO94" s="397"/>
      <c r="AP94" s="144" t="e">
        <f>ROUND((AO94/AN94)*100,2)</f>
        <v>#DIV/0!</v>
      </c>
      <c r="AQ94" s="397"/>
      <c r="AR94" s="397"/>
      <c r="AS94" s="397"/>
      <c r="AT94" s="397"/>
      <c r="AU94" s="397"/>
      <c r="AV94" s="397"/>
      <c r="AW94" s="397"/>
      <c r="AX94" s="397"/>
      <c r="AY94" s="397"/>
      <c r="AZ94" s="397"/>
      <c r="BA94" s="397"/>
      <c r="BB94" s="397"/>
      <c r="BC94" s="303">
        <f t="shared" si="20"/>
        <v>0</v>
      </c>
      <c r="BD94" s="303">
        <f t="shared" si="21"/>
        <v>0</v>
      </c>
      <c r="BE94" s="303"/>
      <c r="BF94" s="303"/>
      <c r="BG94" s="303"/>
      <c r="BH94" s="303"/>
      <c r="BI94" s="303"/>
    </row>
    <row r="95" spans="1:61" ht="9.75" customHeight="1">
      <c r="A95" s="370"/>
      <c r="B95" s="371">
        <v>92116</v>
      </c>
      <c r="C95" s="372" t="s">
        <v>197</v>
      </c>
      <c r="D95" s="144">
        <v>60000</v>
      </c>
      <c r="E95" s="144"/>
      <c r="F95" s="144">
        <f t="shared" si="13"/>
        <v>0</v>
      </c>
      <c r="G95" s="144"/>
      <c r="H95" s="144"/>
      <c r="I95" s="144" t="e">
        <f t="shared" si="19"/>
        <v>#DIV/0!</v>
      </c>
      <c r="J95" s="144"/>
      <c r="K95" s="144"/>
      <c r="L95" s="144"/>
      <c r="M95" s="144"/>
      <c r="N95" s="144"/>
      <c r="O95" s="144"/>
      <c r="P95" s="397"/>
      <c r="Q95" s="397"/>
      <c r="R95" s="144"/>
      <c r="S95" s="144"/>
      <c r="T95" s="144"/>
      <c r="U95" s="144"/>
      <c r="V95" s="397"/>
      <c r="W95" s="144"/>
      <c r="X95" s="144" t="e">
        <f>ROUND((W95/V95)*100,2)</f>
        <v>#DIV/0!</v>
      </c>
      <c r="Y95" s="144"/>
      <c r="Z95" s="144"/>
      <c r="AA95" s="144"/>
      <c r="AB95" s="144"/>
      <c r="AC95" s="144"/>
      <c r="AD95" s="144"/>
      <c r="AE95" s="144"/>
      <c r="AF95" s="144"/>
      <c r="AG95" s="144"/>
      <c r="AH95" s="397"/>
      <c r="AI95" s="397"/>
      <c r="AJ95" s="397"/>
      <c r="AK95" s="397"/>
      <c r="AL95" s="397"/>
      <c r="AM95" s="397"/>
      <c r="AN95" s="397"/>
      <c r="AO95" s="397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303">
        <f t="shared" si="20"/>
        <v>0</v>
      </c>
      <c r="BD95" s="303">
        <f t="shared" si="21"/>
        <v>0</v>
      </c>
      <c r="BE95" s="303"/>
      <c r="BF95" s="303"/>
      <c r="BG95" s="303"/>
      <c r="BH95" s="303"/>
      <c r="BI95" s="303"/>
    </row>
    <row r="96" spans="1:61" ht="14.25" customHeight="1" hidden="1">
      <c r="A96" s="370"/>
      <c r="B96" s="371">
        <v>92195</v>
      </c>
      <c r="C96" s="372" t="s">
        <v>146</v>
      </c>
      <c r="D96" s="144">
        <v>0</v>
      </c>
      <c r="E96" s="397">
        <v>0</v>
      </c>
      <c r="F96" s="144">
        <v>0</v>
      </c>
      <c r="G96" s="397">
        <v>0</v>
      </c>
      <c r="H96" s="397">
        <v>0</v>
      </c>
      <c r="I96" s="144">
        <v>0</v>
      </c>
      <c r="J96" s="144"/>
      <c r="K96" s="144"/>
      <c r="L96" s="144"/>
      <c r="M96" s="397"/>
      <c r="N96" s="397"/>
      <c r="O96" s="397"/>
      <c r="P96" s="397"/>
      <c r="Q96" s="397"/>
      <c r="R96" s="397"/>
      <c r="S96" s="397"/>
      <c r="T96" s="397"/>
      <c r="U96" s="397"/>
      <c r="V96" s="397"/>
      <c r="W96" s="397"/>
      <c r="X96" s="397"/>
      <c r="Y96" s="397"/>
      <c r="Z96" s="397"/>
      <c r="AA96" s="397"/>
      <c r="AB96" s="397"/>
      <c r="AC96" s="397"/>
      <c r="AD96" s="397"/>
      <c r="AE96" s="397"/>
      <c r="AF96" s="397"/>
      <c r="AG96" s="397"/>
      <c r="AH96" s="397"/>
      <c r="AI96" s="397"/>
      <c r="AJ96" s="397"/>
      <c r="AK96" s="397"/>
      <c r="AL96" s="397"/>
      <c r="AM96" s="397"/>
      <c r="AN96" s="397"/>
      <c r="AO96" s="397"/>
      <c r="AP96" s="397"/>
      <c r="AQ96" s="144"/>
      <c r="AR96" s="397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303">
        <f t="shared" si="20"/>
        <v>0</v>
      </c>
      <c r="BD96" s="303">
        <f t="shared" si="21"/>
        <v>0</v>
      </c>
      <c r="BE96" s="303"/>
      <c r="BF96" s="303"/>
      <c r="BG96" s="303"/>
      <c r="BH96" s="303"/>
      <c r="BI96" s="303"/>
    </row>
    <row r="97" spans="1:61" s="131" customFormat="1" ht="9" customHeight="1">
      <c r="A97" s="358">
        <v>926</v>
      </c>
      <c r="B97" s="359"/>
      <c r="C97" s="369" t="s">
        <v>198</v>
      </c>
      <c r="D97" s="395">
        <f>SUM(D98,D99,D100)</f>
        <v>2215572</v>
      </c>
      <c r="E97" s="395">
        <f>SUM(E98:E100)</f>
        <v>0</v>
      </c>
      <c r="F97" s="395">
        <f>ROUND((E97/D97)*100,2)</f>
        <v>0</v>
      </c>
      <c r="G97" s="395">
        <f>SUM(G98:G99)</f>
        <v>0</v>
      </c>
      <c r="H97" s="395">
        <f>SUM(H98:H99)</f>
        <v>0</v>
      </c>
      <c r="I97" s="395" t="e">
        <f>ROUND((H97/G97)*100,2)</f>
        <v>#DIV/0!</v>
      </c>
      <c r="J97" s="395"/>
      <c r="K97" s="395"/>
      <c r="L97" s="395"/>
      <c r="M97" s="395">
        <f>SUM(M98:M99)</f>
        <v>0</v>
      </c>
      <c r="N97" s="395">
        <f>SUM(N98:N99)</f>
        <v>0</v>
      </c>
      <c r="O97" s="395" t="e">
        <f>ROUND((N97/M97)*100,2)</f>
        <v>#DIV/0!</v>
      </c>
      <c r="P97" s="395"/>
      <c r="Q97" s="395"/>
      <c r="R97" s="395"/>
      <c r="S97" s="395"/>
      <c r="T97" s="395"/>
      <c r="U97" s="395"/>
      <c r="V97" s="395">
        <f>SUM(V99:V99)</f>
        <v>0</v>
      </c>
      <c r="W97" s="395">
        <f>SUM(W99:W99)</f>
        <v>0</v>
      </c>
      <c r="X97" s="395" t="e">
        <f>ROUND((W97/V97)*100,2)</f>
        <v>#DIV/0!</v>
      </c>
      <c r="Y97" s="395"/>
      <c r="Z97" s="395"/>
      <c r="AA97" s="395"/>
      <c r="AB97" s="395"/>
      <c r="AC97" s="395"/>
      <c r="AD97" s="395"/>
      <c r="AE97" s="395"/>
      <c r="AF97" s="395"/>
      <c r="AG97" s="395"/>
      <c r="AH97" s="396"/>
      <c r="AI97" s="396"/>
      <c r="AJ97" s="396"/>
      <c r="AK97" s="396"/>
      <c r="AL97" s="396"/>
      <c r="AM97" s="396"/>
      <c r="AN97" s="395">
        <f>SUM(AN98:AN99)</f>
        <v>0</v>
      </c>
      <c r="AO97" s="395">
        <f>SUM(AO98:AO99)</f>
        <v>0</v>
      </c>
      <c r="AP97" s="395" t="e">
        <f>ROUND((AO97/AN97)*100,2)</f>
        <v>#DIV/0!</v>
      </c>
      <c r="AQ97" s="395">
        <f>SUM(AQ98:AQ100)</f>
        <v>0</v>
      </c>
      <c r="AR97" s="395">
        <f>SUM(AR98:AR100)</f>
        <v>0</v>
      </c>
      <c r="AS97" s="395" t="e">
        <f>ROUND((AQ97/AP97)*100,2)</f>
        <v>#DIV/0!</v>
      </c>
      <c r="AT97" s="395"/>
      <c r="AU97" s="395"/>
      <c r="AV97" s="395"/>
      <c r="AW97" s="395"/>
      <c r="AX97" s="395"/>
      <c r="AY97" s="395"/>
      <c r="AZ97" s="395"/>
      <c r="BA97" s="395"/>
      <c r="BB97" s="395"/>
      <c r="BC97" s="303">
        <f t="shared" si="20"/>
        <v>0</v>
      </c>
      <c r="BD97" s="303">
        <f t="shared" si="21"/>
        <v>0</v>
      </c>
      <c r="BE97" s="303"/>
      <c r="BF97" s="303"/>
      <c r="BG97" s="303"/>
      <c r="BH97" s="303"/>
      <c r="BI97" s="303"/>
    </row>
    <row r="98" spans="1:61" ht="10.5" customHeight="1">
      <c r="A98" s="370"/>
      <c r="B98" s="371">
        <v>92601</v>
      </c>
      <c r="C98" s="372" t="s">
        <v>366</v>
      </c>
      <c r="D98" s="144">
        <v>70000</v>
      </c>
      <c r="E98" s="144"/>
      <c r="F98" s="144">
        <f>ROUND((E98/D98)*100,2)</f>
        <v>0</v>
      </c>
      <c r="G98" s="144"/>
      <c r="H98" s="144"/>
      <c r="I98" s="144"/>
      <c r="J98" s="144"/>
      <c r="K98" s="144"/>
      <c r="L98" s="144"/>
      <c r="M98" s="397"/>
      <c r="N98" s="397"/>
      <c r="O98" s="397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397"/>
      <c r="AI98" s="397"/>
      <c r="AJ98" s="397"/>
      <c r="AK98" s="397"/>
      <c r="AL98" s="397"/>
      <c r="AM98" s="397"/>
      <c r="AN98" s="144"/>
      <c r="AO98" s="144"/>
      <c r="AP98" s="144"/>
      <c r="AQ98" s="144"/>
      <c r="AR98" s="144"/>
      <c r="AS98" s="144" t="e">
        <f>ROUND((AQ98/AP98)*100,2)</f>
        <v>#DIV/0!</v>
      </c>
      <c r="AT98" s="144"/>
      <c r="AU98" s="144"/>
      <c r="AV98" s="144"/>
      <c r="AW98" s="144"/>
      <c r="AX98" s="144"/>
      <c r="AY98" s="144"/>
      <c r="AZ98" s="144"/>
      <c r="BA98" s="144"/>
      <c r="BB98" s="144"/>
      <c r="BC98" s="303">
        <f t="shared" si="20"/>
        <v>0</v>
      </c>
      <c r="BD98" s="303">
        <f t="shared" si="21"/>
        <v>0</v>
      </c>
      <c r="BE98" s="303"/>
      <c r="BF98" s="303"/>
      <c r="BG98" s="303"/>
      <c r="BH98" s="303"/>
      <c r="BI98" s="303"/>
    </row>
    <row r="99" spans="1:61" ht="22.5">
      <c r="A99" s="370"/>
      <c r="B99" s="371">
        <v>92605</v>
      </c>
      <c r="C99" s="372" t="s">
        <v>17</v>
      </c>
      <c r="D99" s="144">
        <v>45572</v>
      </c>
      <c r="E99" s="144"/>
      <c r="F99" s="144">
        <f>ROUND((E99/D99)*100,2)</f>
        <v>0</v>
      </c>
      <c r="G99" s="144"/>
      <c r="H99" s="144"/>
      <c r="I99" s="144" t="e">
        <f>ROUND((H99/G99)*100,2)</f>
        <v>#DIV/0!</v>
      </c>
      <c r="J99" s="144"/>
      <c r="K99" s="144"/>
      <c r="L99" s="144"/>
      <c r="M99" s="397"/>
      <c r="N99" s="397"/>
      <c r="O99" s="144" t="e">
        <f>ROUND((N99/M99)*100,2)</f>
        <v>#DIV/0!</v>
      </c>
      <c r="P99" s="144"/>
      <c r="Q99" s="144"/>
      <c r="R99" s="144"/>
      <c r="S99" s="144"/>
      <c r="T99" s="144"/>
      <c r="U99" s="144"/>
      <c r="V99" s="397"/>
      <c r="W99" s="397"/>
      <c r="X99" s="144" t="e">
        <f>ROUND((W99/V99)*100,2)</f>
        <v>#DIV/0!</v>
      </c>
      <c r="Y99" s="144"/>
      <c r="Z99" s="144"/>
      <c r="AA99" s="144"/>
      <c r="AB99" s="144"/>
      <c r="AC99" s="144"/>
      <c r="AD99" s="144"/>
      <c r="AE99" s="144"/>
      <c r="AF99" s="144"/>
      <c r="AG99" s="144"/>
      <c r="AH99" s="397"/>
      <c r="AI99" s="397"/>
      <c r="AJ99" s="397"/>
      <c r="AK99" s="397"/>
      <c r="AL99" s="397"/>
      <c r="AM99" s="397"/>
      <c r="AN99" s="144"/>
      <c r="AO99" s="144"/>
      <c r="AP99" s="144" t="e">
        <f>ROUND((AO99/AN99)*100,2)</f>
        <v>#DIV/0!</v>
      </c>
      <c r="AQ99" s="397"/>
      <c r="AR99" s="397"/>
      <c r="AS99" s="397"/>
      <c r="AT99" s="397"/>
      <c r="AU99" s="397"/>
      <c r="AV99" s="397"/>
      <c r="AW99" s="397"/>
      <c r="AX99" s="397"/>
      <c r="AY99" s="397"/>
      <c r="AZ99" s="397"/>
      <c r="BA99" s="397"/>
      <c r="BB99" s="397"/>
      <c r="BC99" s="303">
        <f t="shared" si="20"/>
        <v>0</v>
      </c>
      <c r="BD99" s="303">
        <f t="shared" si="21"/>
        <v>0</v>
      </c>
      <c r="BE99" s="303"/>
      <c r="BF99" s="303"/>
      <c r="BG99" s="303"/>
      <c r="BH99" s="303"/>
      <c r="BI99" s="303"/>
    </row>
    <row r="100" spans="1:61" ht="9.75">
      <c r="A100" s="381"/>
      <c r="B100" s="371">
        <v>92695</v>
      </c>
      <c r="C100" s="382" t="s">
        <v>146</v>
      </c>
      <c r="D100" s="144">
        <v>2100000</v>
      </c>
      <c r="E100" s="144"/>
      <c r="F100" s="144">
        <f>ROUND((E100/D100)*100,2)</f>
        <v>0</v>
      </c>
      <c r="G100" s="144"/>
      <c r="H100" s="144"/>
      <c r="I100" s="144"/>
      <c r="J100" s="144"/>
      <c r="K100" s="144"/>
      <c r="L100" s="144"/>
      <c r="M100" s="397"/>
      <c r="N100" s="397"/>
      <c r="O100" s="144"/>
      <c r="P100" s="144"/>
      <c r="Q100" s="144"/>
      <c r="R100" s="144"/>
      <c r="S100" s="144"/>
      <c r="T100" s="144"/>
      <c r="U100" s="144"/>
      <c r="V100" s="397"/>
      <c r="W100" s="397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397"/>
      <c r="AI100" s="397"/>
      <c r="AJ100" s="397"/>
      <c r="AK100" s="397"/>
      <c r="AL100" s="397"/>
      <c r="AM100" s="397"/>
      <c r="AN100" s="144"/>
      <c r="AO100" s="144"/>
      <c r="AP100" s="144"/>
      <c r="AQ100" s="397"/>
      <c r="AR100" s="397"/>
      <c r="AS100" s="144" t="e">
        <f>ROUND((AQ100/AP100)*100,2)</f>
        <v>#DIV/0!</v>
      </c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303"/>
      <c r="BD100" s="303"/>
      <c r="BE100" s="303"/>
      <c r="BF100" s="303"/>
      <c r="BG100" s="303"/>
      <c r="BH100" s="303"/>
      <c r="BI100" s="303"/>
    </row>
    <row r="101" spans="1:61" s="138" customFormat="1" ht="18" customHeight="1">
      <c r="A101" s="696" t="s">
        <v>414</v>
      </c>
      <c r="B101" s="697"/>
      <c r="C101" s="698"/>
      <c r="D101" s="124">
        <f>SUM(D10,D15,D18,D23,D26,D29,D36,D41,D46,D48,D50,D52,D54,D63,D67,D78,D81,D85,D92,D97)</f>
        <v>25280081.52</v>
      </c>
      <c r="E101" s="124">
        <f>SUM(E10,E15,E18,E23,E26,E29,E36,E41,E46,E48,E52,E54,E63,E67,E78,E81,E85,E92,E97)</f>
        <v>0</v>
      </c>
      <c r="F101" s="395">
        <f>ROUND((E101/D101)*100,2)</f>
        <v>0</v>
      </c>
      <c r="G101" s="124">
        <f>SUM(G10,G15,G18,G23,G26,G29,G36,G41,G46,G48,G52,G54,G63,G67,G78,G81,G85,G92,G97)</f>
        <v>0</v>
      </c>
      <c r="H101" s="124">
        <f>SUM(H10,H15,H18,H23,H26,H29,H36,H41,H46,H48,H52,H54,H63,H67,H78,H81,H85,H92,H97)</f>
        <v>0</v>
      </c>
      <c r="I101" s="395" t="e">
        <f>ROUND((H101/G101)*100,2)</f>
        <v>#DIV/0!</v>
      </c>
      <c r="J101" s="395"/>
      <c r="K101" s="395"/>
      <c r="L101" s="395"/>
      <c r="M101" s="124">
        <f>SUM(M10,M15,M18,M23,M26,M29,M36,M41,M46,M48,M52,M54,M63,M67,M78,M81,M85,M92,M97)</f>
        <v>0</v>
      </c>
      <c r="N101" s="124">
        <f>SUM(N10,N15,N18,N23,N26,N29,N36,N41,N46,N48,N52,N54,N63,N67,N78,N81,N85,N92,N97)</f>
        <v>0</v>
      </c>
      <c r="O101" s="395" t="e">
        <f>ROUND((N101/M101)*100,2)</f>
        <v>#DIV/0!</v>
      </c>
      <c r="P101" s="124">
        <f>SUM(P10,P15,P18,P23,P26,P29,P36,P41,P46,P48,P52,P54,P63,P67,P78,P81,P85,P92,P97)</f>
        <v>0</v>
      </c>
      <c r="Q101" s="124">
        <f>SUM(Q10,Q15,Q18,Q23,Q26,Q29,Q36,Q41,Q46,Q48,Q52,Q54,Q63,Q67,Q78,Q81,Q85,Q92,Q97)</f>
        <v>0</v>
      </c>
      <c r="R101" s="395" t="e">
        <f>ROUND((Q101/P101)*100,2)</f>
        <v>#DIV/0!</v>
      </c>
      <c r="S101" s="395"/>
      <c r="T101" s="395"/>
      <c r="U101" s="395"/>
      <c r="V101" s="124">
        <f>SUM(V10,V15,V18,V23,V26,V29,V36,V41,V46,V48,V52,V54,V63,V67,V78,V81,V85,V92,V97)</f>
        <v>0</v>
      </c>
      <c r="W101" s="124">
        <f>SUM(W10,W15,W18,W23,W26,W29,W36,W41,W46,W48,W52,W54,W63,W67,W78,W81,W85,W92,W97)</f>
        <v>0</v>
      </c>
      <c r="X101" s="395" t="e">
        <f>ROUND((W101/V101)*100,2)</f>
        <v>#DIV/0!</v>
      </c>
      <c r="Y101" s="395"/>
      <c r="Z101" s="395"/>
      <c r="AA101" s="395"/>
      <c r="AB101" s="395"/>
      <c r="AC101" s="395"/>
      <c r="AD101" s="395"/>
      <c r="AE101" s="395"/>
      <c r="AF101" s="395"/>
      <c r="AG101" s="395"/>
      <c r="AH101" s="124" t="e">
        <f>SUM(AH10,AH15,AH18,AH23,AH26,AH29,AH36,AH41,AH46,AH48,AH52,AH54,AH63,AH67,AH78,AH81,AH85,AH92,AH97)</f>
        <v>#REF!</v>
      </c>
      <c r="AI101" s="124" t="e">
        <f>SUM(AI10,AI15,AI18,AI23,AI26,AI29,AI36,AI41,AI46,AI48,AI52,AI54,AI63,AI67,AI78,AI81,AI85,AI92,AI97)</f>
        <v>#REF!</v>
      </c>
      <c r="AJ101" s="395" t="e">
        <f>ROUND((AI101/AH101)*100,2)</f>
        <v>#REF!</v>
      </c>
      <c r="AK101" s="124">
        <f>SUM(AK10,AK15,AK18,AK23,AK26,AK29,AK36,AK41,AK46,AK48,AK52,AK54,AK63,AK67,AK78,AK81,AK85,AK92,AK97)</f>
        <v>0</v>
      </c>
      <c r="AL101" s="124">
        <f>SUM(AL10,AL15,AL18,AL23,AL26,AL29,AL36,AL41,AL46,AL48,AL52,AL54,AL63,AL67,AL78,AL81,AL85,AL92,AL97)</f>
        <v>0</v>
      </c>
      <c r="AM101" s="395">
        <v>0</v>
      </c>
      <c r="AN101" s="124">
        <f>SUM(AN10,AN15,AN18,AN23,AN26,AN29,AN36,AN41,AN46,AN48,AN52,AN54,AN63,AN67,AN78,AN81,AN85,AN92,AN97)</f>
        <v>0</v>
      </c>
      <c r="AO101" s="124">
        <f>SUM(AO10,AO15,AO18,AO23,AO26,AO29,AO36,AO41,AO46,AO48,AO52,AO54,AO63,AO67,AO78,AO81,AO85,AO92,AO97)</f>
        <v>0</v>
      </c>
      <c r="AP101" s="395" t="e">
        <f>ROUND((AO101/AN101)*100,2)</f>
        <v>#DIV/0!</v>
      </c>
      <c r="AQ101" s="124">
        <f>SUM(AQ10,AQ15,AQ18,AQ23,AQ26,AQ29,AQ36,AQ41,AQ46,AQ48,AQ52,AQ54,AQ63,AQ67,AQ78,AQ81,AQ85,AQ92,AQ97)</f>
        <v>0</v>
      </c>
      <c r="AR101" s="124">
        <f>SUM(AR10,AR15,AR18,AR23,AR26,AR29,AR36,AR41,AR46,AR48,AR52,AR54,AR63,AR67,AR78,AR81,AR85,AR92,AR97)</f>
        <v>0</v>
      </c>
      <c r="AS101" s="395" t="e">
        <f>ROUND((AQ101/AP101)*100,2)</f>
        <v>#DIV/0!</v>
      </c>
      <c r="AT101" s="395"/>
      <c r="AU101" s="395"/>
      <c r="AV101" s="395"/>
      <c r="AW101" s="395"/>
      <c r="AX101" s="395"/>
      <c r="AY101" s="395"/>
      <c r="AZ101" s="395"/>
      <c r="BA101" s="395"/>
      <c r="BB101" s="395"/>
      <c r="BC101" s="303" t="e">
        <f t="shared" si="20"/>
        <v>#REF!</v>
      </c>
      <c r="BD101" s="303" t="e">
        <f t="shared" si="21"/>
        <v>#REF!</v>
      </c>
      <c r="BE101" s="303"/>
      <c r="BF101" s="303"/>
      <c r="BG101" s="303"/>
      <c r="BH101" s="303"/>
      <c r="BI101" s="303"/>
    </row>
    <row r="103" ht="8.25">
      <c r="X103" s="400" t="s">
        <v>281</v>
      </c>
    </row>
    <row r="104" spans="17:41" ht="8.25">
      <c r="Q104" s="400" t="s">
        <v>281</v>
      </c>
      <c r="AO104" s="400" t="s">
        <v>281</v>
      </c>
    </row>
  </sheetData>
  <sheetProtection/>
  <mergeCells count="29">
    <mergeCell ref="AY1:BA1"/>
    <mergeCell ref="D3:F7"/>
    <mergeCell ref="G3:BB3"/>
    <mergeCell ref="AT5:AV7"/>
    <mergeCell ref="AW6:AY7"/>
    <mergeCell ref="AZ5:BB7"/>
    <mergeCell ref="AT4:BB4"/>
    <mergeCell ref="AW5:AY5"/>
    <mergeCell ref="AE6:AG7"/>
    <mergeCell ref="AH6:AJ7"/>
    <mergeCell ref="G5:I7"/>
    <mergeCell ref="J6:L7"/>
    <mergeCell ref="S7:U7"/>
    <mergeCell ref="J5:AJ5"/>
    <mergeCell ref="AQ4:AS7"/>
    <mergeCell ref="M6:U6"/>
    <mergeCell ref="V6:X7"/>
    <mergeCell ref="Y6:AA7"/>
    <mergeCell ref="AB6:AD7"/>
    <mergeCell ref="A101:C101"/>
    <mergeCell ref="A3:A8"/>
    <mergeCell ref="C3:C8"/>
    <mergeCell ref="B3:B8"/>
    <mergeCell ref="F2:AK2"/>
    <mergeCell ref="G4:AP4"/>
    <mergeCell ref="M7:O7"/>
    <mergeCell ref="P7:R7"/>
    <mergeCell ref="AK7:AM7"/>
    <mergeCell ref="AN7:AP7"/>
  </mergeCells>
  <printOptions/>
  <pageMargins left="0" right="0" top="0.7874015748031497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2012-03-28T08:57:28Z</cp:lastPrinted>
  <dcterms:created xsi:type="dcterms:W3CDTF">1998-12-09T13:02:10Z</dcterms:created>
  <dcterms:modified xsi:type="dcterms:W3CDTF">2012-03-28T08:57:45Z</dcterms:modified>
  <cp:category/>
  <cp:version/>
  <cp:contentType/>
  <cp:contentStatus/>
</cp:coreProperties>
</file>