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'doc1'!$8:$9</definedName>
  </definedNames>
  <calcPr fullCalcOnLoad="1"/>
</workbook>
</file>

<file path=xl/sharedStrings.xml><?xml version="1.0" encoding="utf-8"?>
<sst xmlns="http://schemas.openxmlformats.org/spreadsheetml/2006/main" count="404" uniqueCount="260">
  <si>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</si>
  <si>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</si>
  <si>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</si>
  <si>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</si>
  <si>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</si>
  <si>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</si>
  <si>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</si>
  <si>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</si>
  <si>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</si>
  <si>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</si>
  <si>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010</t>
  </si>
  <si>
    <t>Rolnictwo i łowiectwo</t>
  </si>
  <si>
    <t>28 300,00</t>
  </si>
  <si>
    <t>28 000,00</t>
  </si>
  <si>
    <t>01041</t>
  </si>
  <si>
    <t xml:space="preserve">Program rozwoju Obszarów Wiejskich 2007-2013 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</si>
  <si>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</si>
  <si>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</si>
  <si>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01095</t>
  </si>
  <si>
    <t>Pozostała działalność</t>
  </si>
  <si>
    <t>300,00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</si>
  <si>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</si>
  <si>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</si>
  <si>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</si>
  <si>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</si>
  <si>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30 009,00</t>
  </si>
  <si>
    <t>70005</t>
  </si>
  <si>
    <t>Gospodarka gruntami i nieruchomościami</t>
  </si>
  <si>
    <t>0470</t>
  </si>
  <si>
    <t>Wpływy z opłat za zarząd, użytkowanie i użytkowanie wieczyste nieruchomości</t>
  </si>
  <si>
    <t>9,00</t>
  </si>
  <si>
    <t>30 000,00</t>
  </si>
  <si>
    <t>750</t>
  </si>
  <si>
    <t>Administracja publiczna</t>
  </si>
  <si>
    <t>75011</t>
  </si>
  <si>
    <t>Urzędy wojewódzkie</t>
  </si>
  <si>
    <t>41 775,00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</si>
  <si>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</si>
  <si>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</si>
  <si>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</si>
  <si>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</si>
  <si>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4 800,00</t>
  </si>
  <si>
    <t>0970</t>
  </si>
  <si>
    <t>Wpływy z różnych dochodów</t>
  </si>
  <si>
    <t>75075</t>
  </si>
  <si>
    <t>Promocja jednostek samorządu terytorialnego</t>
  </si>
  <si>
    <t>2009</t>
  </si>
  <si>
    <t>751</t>
  </si>
  <si>
    <t>Urzędy naczelnych organów władzy państwowej, kontroli i ochrony prawa oraz sądownictwa</t>
  </si>
  <si>
    <t>1 074,00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</si>
  <si>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</si>
  <si>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</si>
  <si>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</si>
  <si>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</si>
  <si>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</si>
  <si>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</si>
  <si>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779 650,00</t>
  </si>
  <si>
    <t>0310</t>
  </si>
  <si>
    <t>Podatek od nieruchomości</t>
  </si>
  <si>
    <t>750 000,00</t>
  </si>
  <si>
    <t>0320</t>
  </si>
  <si>
    <t>Podatek rolny</t>
  </si>
  <si>
    <t>1 600,00</t>
  </si>
  <si>
    <t>0330</t>
  </si>
  <si>
    <t>Podatek leśny</t>
  </si>
  <si>
    <t>0910</t>
  </si>
  <si>
    <t>Odsetki od nieterminowych wpłat z tytułu podatków i opłat</t>
  </si>
  <si>
    <t>50,00</t>
  </si>
  <si>
    <t>75616</t>
  </si>
  <si>
    <t>Wpływy z podatku rolnego, podatku leśnego, podatku od spadków i darowizn, podatku od czynności cywilno-prawnych oraz podatków i opłat lokalnych od osób fizycznych</t>
  </si>
  <si>
    <t>210 000,00</t>
  </si>
  <si>
    <t>80 000,00</t>
  </si>
  <si>
    <t>6 000,00</t>
  </si>
  <si>
    <t>0340</t>
  </si>
  <si>
    <t>Podatek od środków transportowych</t>
  </si>
  <si>
    <t>40 000,00</t>
  </si>
  <si>
    <t>0360</t>
  </si>
  <si>
    <t>Podatek od spadków i darowizn</t>
  </si>
  <si>
    <t>0370</t>
  </si>
  <si>
    <t>Opłata od posiadania psów</t>
  </si>
  <si>
    <t>100,00</t>
  </si>
  <si>
    <t>0430</t>
  </si>
  <si>
    <t>Wpływy z opłaty targowej</t>
  </si>
  <si>
    <t>0500</t>
  </si>
  <si>
    <t>Podatek od czynności cywilnoprawnych</t>
  </si>
  <si>
    <t>65 000,00</t>
  </si>
  <si>
    <t>1 000,00</t>
  </si>
  <si>
    <t>75618</t>
  </si>
  <si>
    <t>Wpływy z innych opłat stanowiących dochody jednostek samorządu terytorialnego na podstawie ustaw</t>
  </si>
  <si>
    <t>61 250,00</t>
  </si>
  <si>
    <t>0410</t>
  </si>
  <si>
    <t>Wpływy z opłaty skarbowej</t>
  </si>
  <si>
    <t>15 000,00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</si>
  <si>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</si>
  <si>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</si>
  <si>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</si>
  <si>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</si>
  <si>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</si>
  <si>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</si>
  <si>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3 250,00</t>
  </si>
  <si>
    <t>75621</t>
  </si>
  <si>
    <t>Udziały gmin w podatkach stanowiących dochód budżetu państwa</t>
  </si>
  <si>
    <t>2 015 480,00</t>
  </si>
  <si>
    <t>0010</t>
  </si>
  <si>
    <t>Podatek dochodowy od osób fizycznych</t>
  </si>
  <si>
    <t>2 014 980,00</t>
  </si>
  <si>
    <t>0020</t>
  </si>
  <si>
    <t>Podatek dochodowy od osób prawnych</t>
  </si>
  <si>
    <t>500,00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</si>
  <si>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</si>
  <si>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</si>
  <si>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</si>
  <si>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</si>
  <si>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</si>
  <si>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</si>
  <si>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</si>
  <si>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</si>
  <si>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3 173 664,00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</si>
  <si>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</si>
  <si>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</si>
  <si>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</si>
  <si>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</si>
  <si>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</si>
  <si>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</si>
  <si>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152 979,00</t>
  </si>
  <si>
    <t>801</t>
  </si>
  <si>
    <t>Oświata i wychowanie</t>
  </si>
  <si>
    <t>114 045,00</t>
  </si>
  <si>
    <t>80101</t>
  </si>
  <si>
    <t>Szkoły podstawowe</t>
  </si>
  <si>
    <t>13 755,00</t>
  </si>
  <si>
    <t>80104</t>
  </si>
  <si>
    <t xml:space="preserve">Przedszkola </t>
  </si>
  <si>
    <t>31 000,00</t>
  </si>
  <si>
    <t>0690</t>
  </si>
  <si>
    <t>Wpływy z różnych opłat</t>
  </si>
  <si>
    <t>80148</t>
  </si>
  <si>
    <t>Stołówki szkolne i przedszkolne</t>
  </si>
  <si>
    <t>69 290,00</t>
  </si>
  <si>
    <t>0830</t>
  </si>
  <si>
    <t>Wpływy z usług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</si>
  <si>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</si>
  <si>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</si>
  <si>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</si>
  <si>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</si>
  <si>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2 077 493,00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</si>
  <si>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</si>
  <si>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</si>
  <si>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2 070 493,00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</si>
  <si>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</si>
  <si>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</si>
  <si>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</si>
  <si>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</si>
  <si>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11 579,00</t>
  </si>
  <si>
    <t>3 722,00</t>
  </si>
  <si>
    <t>2030</t>
  </si>
  <si>
    <t>Dotacje celowe otrzymane z budżetu państwa na realizację własnych zadań bieżących gmin (związków gmin)</t>
  </si>
  <si>
    <t>7 857,00</t>
  </si>
  <si>
    <t>85214</t>
  </si>
  <si>
    <t>Zasiłki i pomoc w naturze oraz składki na ubezpieczenia emerytalne i rentowe</t>
  </si>
  <si>
    <t>110 637,00</t>
  </si>
  <si>
    <t>85216</t>
  </si>
  <si>
    <t>Zasiłki stałe</t>
  </si>
  <si>
    <t>86 748,00</t>
  </si>
  <si>
    <t>85219</t>
  </si>
  <si>
    <t>Ośrodki pomocy społecznej</t>
  </si>
  <si>
    <t>56 960,00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</si>
  <si>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</si>
  <si>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</si>
  <si>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</si>
  <si>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</si>
  <si>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</si>
  <si>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943 093,08</t>
  </si>
  <si>
    <t>85395</t>
  </si>
  <si>
    <t>900</t>
  </si>
  <si>
    <t>Gospodarka komunalna i ochrona środowiska</t>
  </si>
  <si>
    <t>2 200,00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</si>
  <si>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</si>
  <si>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</si>
  <si>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</si>
  <si>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</si>
  <si>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92105</t>
  </si>
  <si>
    <t>Pozostałe zadania w zakresie kultury</t>
  </si>
  <si>
    <t>razem:</t>
  </si>
  <si>
    <t>806 751,00</t>
  </si>
  <si>
    <t>796 751,00</t>
  </si>
  <si>
    <t>01010</t>
  </si>
  <si>
    <t>Infrastruktura wodociągowa i sanitacyjna wsi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</si>
  <si>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</si>
  <si>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</si>
  <si>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10 000,00</t>
  </si>
  <si>
    <t>0770</t>
  </si>
  <si>
    <t>Wpłaty z tytułu odpłatnego nabycia prawa własności oraz prawa użytkowania wieczystego nieruchomości</t>
  </si>
  <si>
    <t>600</t>
  </si>
  <si>
    <t>Transport i łączność</t>
  </si>
  <si>
    <t>490 000,00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</si>
  <si>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</si>
  <si>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</si>
  <si>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</si>
  <si>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</si>
  <si>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720</t>
  </si>
  <si>
    <t>Informatyka</t>
  </si>
  <si>
    <t>115 244,00</t>
  </si>
  <si>
    <t>72095</t>
  </si>
  <si>
    <t>261 123,00</t>
  </si>
  <si>
    <t>150 000,00</t>
  </si>
  <si>
    <t>1 823 118,00</t>
  </si>
  <si>
    <t>Ogółem:</t>
  </si>
  <si>
    <t>15 873 861,08</t>
  </si>
  <si>
    <t>(* kol 2 do wykorzystania fakultatywnego)</t>
  </si>
  <si>
    <t>Załącznik nr 1                                                            do uchwały Nr V/17/11                           Rady Gminy Skarżysko Kościelne                                      z dnia 31 stycznia 2011 r.</t>
  </si>
  <si>
    <t>Wykonanie</t>
  </si>
  <si>
    <t>%</t>
  </si>
  <si>
    <t>97 000,00</t>
  </si>
  <si>
    <t>499 200,00</t>
  </si>
  <si>
    <t>3 265 670,00</t>
  </si>
  <si>
    <t>3 940 623,00</t>
  </si>
  <si>
    <t>7 282 266,00</t>
  </si>
  <si>
    <t>2 500,00</t>
  </si>
  <si>
    <t>7 500,00</t>
  </si>
  <si>
    <t>24 000,00</t>
  </si>
  <si>
    <t>76 146,00</t>
  </si>
  <si>
    <t>2 446 563,00</t>
  </si>
  <si>
    <t>825 234,13</t>
  </si>
  <si>
    <t>133 372,49</t>
  </si>
  <si>
    <t>958 606,94</t>
  </si>
  <si>
    <t>3 489,87</t>
  </si>
  <si>
    <t>15 311,52</t>
  </si>
  <si>
    <t>18 801,39</t>
  </si>
  <si>
    <t>4 660,86</t>
  </si>
  <si>
    <t>71 235,86</t>
  </si>
  <si>
    <t>=(I35+i36)</t>
  </si>
  <si>
    <t xml:space="preserve">Plan </t>
  </si>
  <si>
    <t>276000,00</t>
  </si>
  <si>
    <t>854</t>
  </si>
  <si>
    <t>85415</t>
  </si>
  <si>
    <t>75056</t>
  </si>
  <si>
    <t>75095</t>
  </si>
  <si>
    <t>75109</t>
  </si>
  <si>
    <t>400</t>
  </si>
  <si>
    <t>40002</t>
  </si>
  <si>
    <t>2360</t>
  </si>
  <si>
    <t>0960</t>
  </si>
  <si>
    <t>Wytwarzanie i zaopatrywanie w energię elektryczną,gaz i wodę</t>
  </si>
  <si>
    <t>Dostarczanie wody</t>
  </si>
  <si>
    <t>Dochody jednostek samorządu terytorialnego związane z realizacją zadań z zakresu administracji rządowej oraz innych zadań zleconych ustawami</t>
  </si>
  <si>
    <t>Spis powszechny i inne</t>
  </si>
  <si>
    <t>Wybory do rady gmin, rad powiatów i sejmików województw,wybory wójtów,burmistrzów i prezydentów miast oraz referenda gminne,powiatowe i wojewódzkie</t>
  </si>
  <si>
    <t>Otrzymane spadki,zapisy i darowizny w postaci pieniężnej</t>
  </si>
  <si>
    <t xml:space="preserve">Dochody jednostek samorządu terytorialnego związane z realizacją zadań z zakresu administracji rządowej oraz innych zadań zleconych ustawami </t>
  </si>
  <si>
    <t>Edukacyjna opieka wychowawcza</t>
  </si>
  <si>
    <t>Pomoc materialna dla uczniów</t>
  </si>
  <si>
    <t>75624</t>
  </si>
  <si>
    <t>0740</t>
  </si>
  <si>
    <t>Dywidendy</t>
  </si>
  <si>
    <t>Wpływy z dywidend</t>
  </si>
  <si>
    <t>Załącznik Nr 1</t>
  </si>
  <si>
    <t>Bieżące</t>
  </si>
  <si>
    <t>Majątkowe</t>
  </si>
  <si>
    <t>Dochody budżetu gminy za I półrocze 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</si>
</sst>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</numFmts>
  <fonts count="2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15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6" fillId="16" borderId="0" applyNumberFormat="0" applyBorder="0" applyAlignment="0" applyProtection="0"/>
  </cellStyleXfs>
  <cellXfs count="7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ill="1" applyBorder="1" applyAlignment="1" applyProtection="1">
      <alignment horizontal="center"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0" fillId="18" borderId="0" xfId="0" applyNumberFormat="1" applyFill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49" fontId="0" fillId="17" borderId="10" xfId="0" applyNumberFormat="1" applyFill="1" applyBorder="1" applyAlignment="1" applyProtection="1">
      <alignment horizontal="right" vertical="center" wrapText="1"/>
      <protection locked="0"/>
    </xf>
    <xf numFmtId="49" fontId="0" fillId="17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2" xfId="0" applyNumberFormat="1" applyFill="1" applyBorder="1" applyAlignment="1" applyProtection="1">
      <alignment horizontal="center" vertical="center" wrapText="1"/>
      <protection locked="0"/>
    </xf>
    <xf numFmtId="49" fontId="0" fillId="17" borderId="13" xfId="0" applyNumberFormat="1" applyFill="1" applyBorder="1" applyAlignment="1" applyProtection="1">
      <alignment horizontal="left" vertical="center" wrapText="1"/>
      <protection locked="0"/>
    </xf>
    <xf numFmtId="49" fontId="0" fillId="17" borderId="12" xfId="0" applyNumberFormat="1" applyFill="1" applyBorder="1" applyAlignment="1" applyProtection="1">
      <alignment horizontal="left"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17" borderId="14" xfId="0" applyNumberFormat="1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5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17" borderId="13" xfId="0" applyNumberFormat="1" applyFill="1" applyBorder="1" applyAlignment="1" applyProtection="1">
      <alignment horizontal="left" vertical="center" wrapText="1"/>
      <protection locked="0"/>
    </xf>
    <xf numFmtId="49" fontId="0" fillId="17" borderId="12" xfId="0" applyNumberFormat="1" applyFill="1" applyBorder="1" applyAlignment="1" applyProtection="1">
      <alignment horizontal="left" vertical="center" wrapText="1"/>
      <protection locked="0"/>
    </xf>
    <xf numFmtId="49" fontId="0" fillId="17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17" borderId="10" xfId="0" applyNumberFormat="1" applyFill="1" applyBorder="1" applyAlignment="1" applyProtection="1">
      <alignment horizontal="left" vertical="center" wrapText="1"/>
      <protection locked="0"/>
    </xf>
    <xf numFmtId="49" fontId="0" fillId="17" borderId="10" xfId="0" applyNumberFormat="1" applyFill="1" applyBorder="1" applyAlignment="1" applyProtection="1">
      <alignment horizontal="right" vertical="center" wrapText="1"/>
      <protection locked="0"/>
    </xf>
    <xf numFmtId="49" fontId="0" fillId="17" borderId="12" xfId="0" applyNumberFormat="1" applyFill="1" applyBorder="1" applyAlignment="1" applyProtection="1">
      <alignment horizontal="center" vertical="center" wrapText="1"/>
      <protection locked="0"/>
    </xf>
    <xf numFmtId="49" fontId="0" fillId="17" borderId="14" xfId="0" applyNumberFormat="1" applyFill="1" applyBorder="1" applyAlignment="1" applyProtection="1">
      <alignment horizontal="center" vertical="center" wrapText="1"/>
      <protection locked="0"/>
    </xf>
    <xf numFmtId="49" fontId="0" fillId="17" borderId="14" xfId="0" applyNumberFormat="1" applyFill="1" applyBorder="1" applyAlignment="1" applyProtection="1">
      <alignment horizontal="right" vertical="center" wrapText="1"/>
      <protection locked="0"/>
    </xf>
    <xf numFmtId="49" fontId="0" fillId="17" borderId="13" xfId="0" applyNumberFormat="1" applyFill="1" applyBorder="1" applyAlignment="1" applyProtection="1">
      <alignment horizontal="right" vertical="center" wrapText="1"/>
      <protection locked="0"/>
    </xf>
    <xf numFmtId="49" fontId="0" fillId="17" borderId="14" xfId="0" applyNumberFormat="1" applyFill="1" applyBorder="1" applyAlignment="1" applyProtection="1">
      <alignment horizontal="left" vertical="center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17" borderId="10" xfId="0" applyNumberFormat="1" applyFill="1" applyBorder="1" applyAlignment="1" applyProtection="1">
      <alignment horizontal="right" vertical="center" wrapText="1"/>
      <protection locked="0"/>
    </xf>
    <xf numFmtId="49" fontId="0" fillId="17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6"/>
  <sheetViews>
    <sheetView showGridLines="0" tabSelected="1" zoomScalePageLayoutView="0" workbookViewId="0" topLeftCell="A148">
      <selection activeCell="AN8" sqref="AN8"/>
    </sheetView>
  </sheetViews>
  <sheetFormatPr defaultColWidth="9.33203125" defaultRowHeight="12.75"/>
  <cols>
    <col min="1" max="1" width="6.16015625" style="0" customWidth="1"/>
    <col min="3" max="3" width="11" style="0" customWidth="1"/>
    <col min="4" max="4" width="8.83203125" style="0" customWidth="1"/>
    <col min="5" max="5" width="2" style="0" hidden="1" customWidth="1"/>
    <col min="6" max="6" width="34.5" style="0" customWidth="1"/>
    <col min="7" max="7" width="0.4921875" style="0" customWidth="1"/>
    <col min="8" max="8" width="7" style="0" customWidth="1"/>
    <col min="9" max="9" width="19.16015625" style="0" hidden="1" customWidth="1"/>
    <col min="10" max="10" width="3" style="0" hidden="1" customWidth="1"/>
    <col min="11" max="34" width="0" style="0" hidden="1" customWidth="1"/>
    <col min="35" max="35" width="16.16015625" style="23" bestFit="1" customWidth="1"/>
    <col min="36" max="36" width="14.66015625" style="23" customWidth="1"/>
    <col min="37" max="37" width="11.16015625" style="17" customWidth="1"/>
  </cols>
  <sheetData>
    <row r="1" spans="8:9" ht="12.75" customHeight="1" hidden="1">
      <c r="H1" s="6" t="s">
        <v>210</v>
      </c>
      <c r="I1" s="6"/>
    </row>
    <row r="2" spans="1:10" ht="0.75" customHeight="1">
      <c r="A2" s="4"/>
      <c r="B2" s="4"/>
      <c r="C2" s="4"/>
      <c r="D2" s="4"/>
      <c r="E2" s="4"/>
      <c r="F2" s="4"/>
      <c r="G2" s="4"/>
      <c r="H2" s="6"/>
      <c r="I2" s="6"/>
      <c r="J2" s="4"/>
    </row>
    <row r="3" spans="1:10" ht="13.5" customHeight="1" hidden="1">
      <c r="A3" s="4"/>
      <c r="B3" s="4"/>
      <c r="C3" s="4"/>
      <c r="D3" s="4"/>
      <c r="E3" s="4"/>
      <c r="F3" s="4"/>
      <c r="G3" s="4"/>
      <c r="H3" s="6"/>
      <c r="I3" s="6"/>
      <c r="J3" s="4"/>
    </row>
    <row r="4" spans="1:10" ht="13.5" customHeight="1" hidden="1">
      <c r="A4" s="4"/>
      <c r="B4" s="4"/>
      <c r="C4" s="4"/>
      <c r="D4" s="4"/>
      <c r="E4" s="4"/>
      <c r="F4" s="4"/>
      <c r="G4" s="4"/>
      <c r="H4" s="6"/>
      <c r="I4" s="6"/>
      <c r="J4" s="4"/>
    </row>
    <row r="5" spans="1:36" ht="13.5" customHeight="1">
      <c r="A5" s="4"/>
      <c r="B5" s="4"/>
      <c r="C5" s="4"/>
      <c r="D5" s="4"/>
      <c r="E5" s="4"/>
      <c r="F5" s="4"/>
      <c r="G5" s="4"/>
      <c r="H5" s="6"/>
      <c r="I5" s="6"/>
      <c r="J5" s="4"/>
      <c r="AJ5" s="23" t="s">
        <v>256</v>
      </c>
    </row>
    <row r="6" spans="1:37" ht="24" customHeight="1">
      <c r="A6" s="4"/>
      <c r="B6" s="57" t="s">
        <v>259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9" ht="13.5" customHeight="1">
      <c r="A7" s="36"/>
      <c r="B7" s="36"/>
      <c r="C7" s="36"/>
      <c r="D7" s="36"/>
      <c r="E7" s="36"/>
      <c r="F7" s="36"/>
      <c r="G7" s="36"/>
      <c r="H7" s="36"/>
      <c r="I7" s="36"/>
    </row>
    <row r="8" spans="2:37" ht="42.75" customHeight="1">
      <c r="B8" s="29" t="s">
        <v>0</v>
      </c>
      <c r="C8" s="29" t="s">
        <v>1</v>
      </c>
      <c r="D8" s="34" t="s">
        <v>2</v>
      </c>
      <c r="E8" s="34"/>
      <c r="F8" s="34" t="s">
        <v>3</v>
      </c>
      <c r="G8" s="34"/>
      <c r="H8" s="34"/>
      <c r="I8" s="34" t="s">
        <v>4</v>
      </c>
      <c r="J8" s="3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1" t="s">
        <v>232</v>
      </c>
      <c r="AJ8" s="32" t="s">
        <v>211</v>
      </c>
      <c r="AK8" s="19" t="s">
        <v>212</v>
      </c>
    </row>
    <row r="9" spans="2:37" ht="13.5" customHeight="1">
      <c r="B9" s="1" t="s">
        <v>5</v>
      </c>
      <c r="C9" s="1" t="s">
        <v>6</v>
      </c>
      <c r="D9" s="58" t="s">
        <v>7</v>
      </c>
      <c r="E9" s="58"/>
      <c r="F9" s="58" t="s">
        <v>8</v>
      </c>
      <c r="G9" s="58"/>
      <c r="H9" s="58"/>
      <c r="I9" s="58" t="s">
        <v>9</v>
      </c>
      <c r="J9" s="58"/>
      <c r="AI9" s="27">
        <v>5</v>
      </c>
      <c r="AJ9" s="28">
        <v>6</v>
      </c>
      <c r="AK9" s="20">
        <v>7</v>
      </c>
    </row>
    <row r="10" spans="2:37" ht="13.5" customHeight="1">
      <c r="B10" s="56" t="s">
        <v>257</v>
      </c>
      <c r="C10" s="56"/>
      <c r="D10" s="56"/>
      <c r="E10" s="56"/>
      <c r="F10" s="56"/>
      <c r="G10" s="56"/>
      <c r="H10" s="56"/>
      <c r="I10" s="56"/>
      <c r="J10" s="56"/>
      <c r="AI10" s="25"/>
      <c r="AJ10" s="24"/>
      <c r="AK10" s="18"/>
    </row>
    <row r="11" spans="2:37" ht="13.5" customHeight="1">
      <c r="B11" s="2" t="s">
        <v>10</v>
      </c>
      <c r="C11" s="3"/>
      <c r="D11" s="35"/>
      <c r="E11" s="35"/>
      <c r="F11" s="46" t="s">
        <v>11</v>
      </c>
      <c r="G11" s="46"/>
      <c r="H11" s="46"/>
      <c r="I11" s="47" t="s">
        <v>12</v>
      </c>
      <c r="J11" s="47"/>
      <c r="AI11" s="25">
        <f>SUM(AI12,AI14)</f>
        <v>37338</v>
      </c>
      <c r="AJ11" s="25">
        <f>SUM(AJ12,AJ14)</f>
        <v>10291.45</v>
      </c>
      <c r="AK11" s="10">
        <f aca="true" t="shared" si="0" ref="AK11:AK21">(AJ11/AI11)*100</f>
        <v>27.562938561251276</v>
      </c>
    </row>
    <row r="12" spans="2:37" ht="18.75" customHeight="1">
      <c r="B12" s="3"/>
      <c r="C12" s="2" t="s">
        <v>14</v>
      </c>
      <c r="D12" s="35"/>
      <c r="E12" s="35"/>
      <c r="F12" s="46" t="s">
        <v>15</v>
      </c>
      <c r="G12" s="46"/>
      <c r="H12" s="46"/>
      <c r="I12" s="47" t="s">
        <v>13</v>
      </c>
      <c r="J12" s="47"/>
      <c r="AI12" s="25">
        <f>SUM(AI13)</f>
        <v>28000</v>
      </c>
      <c r="AJ12" s="25">
        <f>SUM(AJ13)</f>
        <v>0</v>
      </c>
      <c r="AK12" s="10">
        <f t="shared" si="0"/>
        <v>0</v>
      </c>
    </row>
    <row r="13" spans="2:37" ht="58.5" customHeight="1">
      <c r="B13" s="3"/>
      <c r="C13" s="3"/>
      <c r="D13" s="43" t="s">
        <v>16</v>
      </c>
      <c r="E13" s="43"/>
      <c r="F13" s="46" t="s">
        <v>17</v>
      </c>
      <c r="G13" s="46"/>
      <c r="H13" s="46"/>
      <c r="I13" s="47" t="s">
        <v>13</v>
      </c>
      <c r="J13" s="47"/>
      <c r="AI13" s="25">
        <v>28000</v>
      </c>
      <c r="AJ13" s="24">
        <v>0</v>
      </c>
      <c r="AK13" s="10">
        <f t="shared" si="0"/>
        <v>0</v>
      </c>
    </row>
    <row r="14" spans="2:37" ht="13.5" customHeight="1">
      <c r="B14" s="3"/>
      <c r="C14" s="2" t="s">
        <v>18</v>
      </c>
      <c r="D14" s="35"/>
      <c r="E14" s="35"/>
      <c r="F14" s="46" t="s">
        <v>19</v>
      </c>
      <c r="G14" s="46"/>
      <c r="H14" s="46"/>
      <c r="I14" s="47" t="s">
        <v>20</v>
      </c>
      <c r="J14" s="47"/>
      <c r="AI14" s="25">
        <f>SUM(AI15:AI16)</f>
        <v>9338</v>
      </c>
      <c r="AJ14" s="25">
        <f>SUM(AJ15:AJ16)</f>
        <v>10291.45</v>
      </c>
      <c r="AK14" s="10">
        <f t="shared" si="0"/>
        <v>110.2104304990362</v>
      </c>
    </row>
    <row r="15" spans="2:37" ht="60.75" customHeight="1">
      <c r="B15" s="3"/>
      <c r="C15" s="3"/>
      <c r="D15" s="43" t="s">
        <v>21</v>
      </c>
      <c r="E15" s="43"/>
      <c r="F15" s="46" t="s">
        <v>22</v>
      </c>
      <c r="G15" s="46"/>
      <c r="H15" s="46"/>
      <c r="I15" s="47" t="s">
        <v>20</v>
      </c>
      <c r="J15" s="47"/>
      <c r="AI15" s="25">
        <v>300</v>
      </c>
      <c r="AJ15" s="24">
        <v>1253.53</v>
      </c>
      <c r="AK15" s="10">
        <f t="shared" si="0"/>
        <v>417.84333333333336</v>
      </c>
    </row>
    <row r="16" spans="2:37" ht="54.75" customHeight="1">
      <c r="B16" s="3"/>
      <c r="C16" s="3"/>
      <c r="D16" s="37" t="s">
        <v>37</v>
      </c>
      <c r="E16" s="48"/>
      <c r="F16" s="40" t="s">
        <v>38</v>
      </c>
      <c r="G16" s="41"/>
      <c r="H16" s="42"/>
      <c r="I16" s="7"/>
      <c r="J16" s="7"/>
      <c r="AI16" s="25">
        <v>9038</v>
      </c>
      <c r="AJ16" s="24">
        <v>9037.92</v>
      </c>
      <c r="AK16" s="10">
        <f t="shared" si="0"/>
        <v>99.99911484841779</v>
      </c>
    </row>
    <row r="17" spans="2:37" ht="24" customHeight="1">
      <c r="B17" s="11" t="s">
        <v>239</v>
      </c>
      <c r="C17" s="3"/>
      <c r="D17" s="16"/>
      <c r="E17" s="12"/>
      <c r="F17" s="40" t="s">
        <v>243</v>
      </c>
      <c r="G17" s="44"/>
      <c r="H17" s="45"/>
      <c r="I17" s="7"/>
      <c r="J17" s="7"/>
      <c r="AI17" s="25">
        <f>AI19</f>
        <v>0</v>
      </c>
      <c r="AJ17" s="25">
        <f>AJ18</f>
        <v>260.67</v>
      </c>
      <c r="AK17" s="10">
        <v>0</v>
      </c>
    </row>
    <row r="18" spans="2:37" ht="12.75" customHeight="1">
      <c r="B18" s="11"/>
      <c r="C18" s="11" t="s">
        <v>240</v>
      </c>
      <c r="D18" s="16"/>
      <c r="E18" s="12"/>
      <c r="F18" s="22" t="s">
        <v>244</v>
      </c>
      <c r="G18" s="13"/>
      <c r="H18" s="14"/>
      <c r="I18" s="7"/>
      <c r="J18" s="7"/>
      <c r="AI18" s="25">
        <f>AI19</f>
        <v>0</v>
      </c>
      <c r="AJ18" s="25">
        <f>SUM(AJ19,AJ20)</f>
        <v>260.67</v>
      </c>
      <c r="AK18" s="10">
        <v>0</v>
      </c>
    </row>
    <row r="19" spans="2:37" ht="18" customHeight="1">
      <c r="B19" s="11"/>
      <c r="C19" s="3"/>
      <c r="D19" s="37" t="s">
        <v>139</v>
      </c>
      <c r="E19" s="38"/>
      <c r="F19" s="40" t="s">
        <v>140</v>
      </c>
      <c r="G19" s="44"/>
      <c r="H19" s="45"/>
      <c r="I19" s="7"/>
      <c r="J19" s="7"/>
      <c r="AI19" s="25">
        <v>0</v>
      </c>
      <c r="AJ19" s="24">
        <v>141.25</v>
      </c>
      <c r="AK19" s="10">
        <v>0</v>
      </c>
    </row>
    <row r="20" spans="2:37" ht="18" customHeight="1">
      <c r="B20" s="11"/>
      <c r="C20" s="3"/>
      <c r="D20" s="37" t="s">
        <v>120</v>
      </c>
      <c r="E20" s="39"/>
      <c r="F20" s="40" t="s">
        <v>121</v>
      </c>
      <c r="G20" s="41"/>
      <c r="H20" s="42"/>
      <c r="I20" s="7"/>
      <c r="J20" s="7"/>
      <c r="AI20" s="25">
        <v>0</v>
      </c>
      <c r="AJ20" s="24">
        <v>119.42</v>
      </c>
      <c r="AK20" s="10">
        <v>0</v>
      </c>
    </row>
    <row r="21" spans="2:37" ht="13.5" customHeight="1">
      <c r="B21" s="2" t="s">
        <v>23</v>
      </c>
      <c r="C21" s="3"/>
      <c r="D21" s="35"/>
      <c r="E21" s="35"/>
      <c r="F21" s="46" t="s">
        <v>24</v>
      </c>
      <c r="G21" s="46"/>
      <c r="H21" s="46"/>
      <c r="I21" s="47" t="s">
        <v>25</v>
      </c>
      <c r="J21" s="47"/>
      <c r="AI21" s="25">
        <f>SUM(AI22)</f>
        <v>30009</v>
      </c>
      <c r="AJ21" s="25">
        <f>SUM(AJ22)</f>
        <v>15325.74</v>
      </c>
      <c r="AK21" s="10">
        <f t="shared" si="0"/>
        <v>51.070478856343094</v>
      </c>
    </row>
    <row r="22" spans="2:37" ht="13.5" customHeight="1">
      <c r="B22" s="3"/>
      <c r="C22" s="2" t="s">
        <v>26</v>
      </c>
      <c r="D22" s="35"/>
      <c r="E22" s="35"/>
      <c r="F22" s="46" t="s">
        <v>27</v>
      </c>
      <c r="G22" s="46"/>
      <c r="H22" s="46"/>
      <c r="I22" s="47" t="s">
        <v>25</v>
      </c>
      <c r="J22" s="47"/>
      <c r="AI22" s="25">
        <f>SUM(AI23:AI24)</f>
        <v>30009</v>
      </c>
      <c r="AJ22" s="25">
        <f>SUM(AJ23:AJ24)</f>
        <v>15325.74</v>
      </c>
      <c r="AK22" s="10">
        <f>(AJ22/AI22)*100</f>
        <v>51.070478856343094</v>
      </c>
    </row>
    <row r="23" spans="2:37" ht="25.5" customHeight="1">
      <c r="B23" s="3"/>
      <c r="C23" s="3"/>
      <c r="D23" s="43" t="s">
        <v>28</v>
      </c>
      <c r="E23" s="43"/>
      <c r="F23" s="46" t="s">
        <v>29</v>
      </c>
      <c r="G23" s="46"/>
      <c r="H23" s="46"/>
      <c r="I23" s="47" t="s">
        <v>30</v>
      </c>
      <c r="J23" s="47"/>
      <c r="AI23" s="25">
        <v>9</v>
      </c>
      <c r="AJ23" s="24">
        <v>8.76</v>
      </c>
      <c r="AK23" s="10">
        <f aca="true" t="shared" si="1" ref="AK23:AK31">(AJ23/AI23)*100</f>
        <v>97.33333333333333</v>
      </c>
    </row>
    <row r="24" spans="2:37" ht="56.25" customHeight="1">
      <c r="B24" s="3"/>
      <c r="C24" s="3"/>
      <c r="D24" s="43" t="s">
        <v>21</v>
      </c>
      <c r="E24" s="43"/>
      <c r="F24" s="46" t="s">
        <v>22</v>
      </c>
      <c r="G24" s="46"/>
      <c r="H24" s="46"/>
      <c r="I24" s="47" t="s">
        <v>31</v>
      </c>
      <c r="J24" s="47"/>
      <c r="AI24" s="25">
        <v>30000</v>
      </c>
      <c r="AJ24" s="24">
        <v>15316.98</v>
      </c>
      <c r="AK24" s="10">
        <f t="shared" si="1"/>
        <v>51.056599999999996</v>
      </c>
    </row>
    <row r="25" spans="2:37" ht="13.5" customHeight="1">
      <c r="B25" s="2" t="s">
        <v>32</v>
      </c>
      <c r="C25" s="3"/>
      <c r="D25" s="35"/>
      <c r="E25" s="35"/>
      <c r="F25" s="46" t="s">
        <v>33</v>
      </c>
      <c r="G25" s="46"/>
      <c r="H25" s="46"/>
      <c r="I25" s="55" t="s">
        <v>230</v>
      </c>
      <c r="J25" s="47"/>
      <c r="AI25" s="25">
        <f>SUM(AI26,AI30,AI34,AI32,AI37)</f>
        <v>191458.86</v>
      </c>
      <c r="AJ25" s="25">
        <f>SUM(AJ26,AJ30,AJ34,AJ32,AJ37)</f>
        <v>162687.99</v>
      </c>
      <c r="AK25" s="10">
        <f t="shared" si="1"/>
        <v>84.97281870371526</v>
      </c>
    </row>
    <row r="26" spans="2:37" ht="13.5" customHeight="1">
      <c r="B26" s="3"/>
      <c r="C26" s="2" t="s">
        <v>34</v>
      </c>
      <c r="D26" s="35"/>
      <c r="E26" s="35"/>
      <c r="F26" s="46" t="s">
        <v>35</v>
      </c>
      <c r="G26" s="46"/>
      <c r="H26" s="46"/>
      <c r="I26" s="47" t="s">
        <v>36</v>
      </c>
      <c r="J26" s="47"/>
      <c r="AI26" s="25">
        <f>SUM(AI27:AI29)</f>
        <v>41775</v>
      </c>
      <c r="AJ26" s="25">
        <f>SUM(AJ27:AJ29)</f>
        <v>22507.95</v>
      </c>
      <c r="AK26" s="10">
        <f t="shared" si="1"/>
        <v>53.878994614003595</v>
      </c>
    </row>
    <row r="27" spans="2:37" ht="16.5" customHeight="1">
      <c r="B27" s="3"/>
      <c r="C27" s="2"/>
      <c r="D27" s="37" t="s">
        <v>120</v>
      </c>
      <c r="E27" s="39"/>
      <c r="F27" s="40" t="s">
        <v>121</v>
      </c>
      <c r="G27" s="41"/>
      <c r="H27" s="42"/>
      <c r="I27" s="7"/>
      <c r="J27" s="7"/>
      <c r="AI27" s="25">
        <v>0</v>
      </c>
      <c r="AJ27" s="24">
        <v>7.65</v>
      </c>
      <c r="AK27" s="10">
        <v>0</v>
      </c>
    </row>
    <row r="28" spans="2:37" ht="43.5" customHeight="1">
      <c r="B28" s="3"/>
      <c r="C28" s="3"/>
      <c r="D28" s="43" t="s">
        <v>37</v>
      </c>
      <c r="E28" s="43"/>
      <c r="F28" s="46" t="s">
        <v>38</v>
      </c>
      <c r="G28" s="46"/>
      <c r="H28" s="46"/>
      <c r="I28" s="47" t="s">
        <v>36</v>
      </c>
      <c r="J28" s="47"/>
      <c r="AI28" s="25">
        <v>41775</v>
      </c>
      <c r="AJ28" s="24">
        <v>22491</v>
      </c>
      <c r="AK28" s="10">
        <f t="shared" si="1"/>
        <v>53.838420107719934</v>
      </c>
    </row>
    <row r="29" spans="2:37" ht="48" customHeight="1">
      <c r="B29" s="3"/>
      <c r="C29" s="3"/>
      <c r="D29" s="37" t="s">
        <v>241</v>
      </c>
      <c r="E29" s="48"/>
      <c r="F29" s="40" t="s">
        <v>245</v>
      </c>
      <c r="G29" s="44"/>
      <c r="H29" s="45"/>
      <c r="I29" s="7"/>
      <c r="J29" s="7"/>
      <c r="AI29" s="25">
        <v>0</v>
      </c>
      <c r="AJ29" s="24">
        <v>9.3</v>
      </c>
      <c r="AK29" s="10">
        <v>0</v>
      </c>
    </row>
    <row r="30" spans="2:37" ht="15.75" customHeight="1">
      <c r="B30" s="3"/>
      <c r="C30" s="2" t="s">
        <v>39</v>
      </c>
      <c r="D30" s="35"/>
      <c r="E30" s="35"/>
      <c r="F30" s="46" t="s">
        <v>40</v>
      </c>
      <c r="G30" s="46"/>
      <c r="H30" s="46"/>
      <c r="I30" s="47" t="s">
        <v>41</v>
      </c>
      <c r="J30" s="47"/>
      <c r="AI30" s="25">
        <f>AI31</f>
        <v>4800</v>
      </c>
      <c r="AJ30" s="25">
        <f>AJ31</f>
        <v>2852.2</v>
      </c>
      <c r="AK30" s="10">
        <f t="shared" si="1"/>
        <v>59.420833333333334</v>
      </c>
    </row>
    <row r="31" spans="2:37" ht="15" customHeight="1">
      <c r="B31" s="3"/>
      <c r="C31" s="3"/>
      <c r="D31" s="43" t="s">
        <v>42</v>
      </c>
      <c r="E31" s="43"/>
      <c r="F31" s="46" t="s">
        <v>43</v>
      </c>
      <c r="G31" s="46"/>
      <c r="H31" s="46"/>
      <c r="I31" s="47" t="s">
        <v>41</v>
      </c>
      <c r="J31" s="47"/>
      <c r="AI31" s="25">
        <v>4800</v>
      </c>
      <c r="AJ31" s="24">
        <v>2852.2</v>
      </c>
      <c r="AK31" s="10">
        <f t="shared" si="1"/>
        <v>59.420833333333334</v>
      </c>
    </row>
    <row r="32" spans="2:37" ht="20.25" customHeight="1">
      <c r="B32" s="3"/>
      <c r="C32" s="11" t="s">
        <v>236</v>
      </c>
      <c r="D32" s="49"/>
      <c r="E32" s="48"/>
      <c r="F32" s="40" t="s">
        <v>246</v>
      </c>
      <c r="G32" s="41"/>
      <c r="H32" s="42"/>
      <c r="I32" s="7"/>
      <c r="J32" s="7"/>
      <c r="AI32" s="25">
        <f>AI33</f>
        <v>10223</v>
      </c>
      <c r="AJ32" s="24">
        <f>AJ33</f>
        <v>10223</v>
      </c>
      <c r="AK32" s="10">
        <f aca="true" t="shared" si="2" ref="AK32:AK82">(AJ32/AI32)*100</f>
        <v>100</v>
      </c>
    </row>
    <row r="33" spans="2:37" ht="49.5" customHeight="1">
      <c r="B33" s="3"/>
      <c r="C33" s="3"/>
      <c r="D33" s="37" t="s">
        <v>37</v>
      </c>
      <c r="E33" s="48"/>
      <c r="F33" s="40" t="s">
        <v>38</v>
      </c>
      <c r="G33" s="41"/>
      <c r="H33" s="42"/>
      <c r="I33" s="7"/>
      <c r="J33" s="7"/>
      <c r="AI33" s="25">
        <v>10223</v>
      </c>
      <c r="AJ33" s="24">
        <v>10223</v>
      </c>
      <c r="AK33" s="10">
        <f t="shared" si="2"/>
        <v>100</v>
      </c>
    </row>
    <row r="34" spans="2:37" ht="13.5" customHeight="1">
      <c r="B34" s="3"/>
      <c r="C34" s="2" t="s">
        <v>44</v>
      </c>
      <c r="D34" s="35"/>
      <c r="E34" s="35"/>
      <c r="F34" s="46" t="s">
        <v>45</v>
      </c>
      <c r="G34" s="46"/>
      <c r="H34" s="46"/>
      <c r="I34" s="55" t="s">
        <v>231</v>
      </c>
      <c r="J34" s="47"/>
      <c r="AI34" s="25">
        <f>SUM(AI35:AI36)</f>
        <v>24660.86</v>
      </c>
      <c r="AJ34" s="24">
        <f>SUM(AJ35:AJ36)</f>
        <v>24660.86</v>
      </c>
      <c r="AK34" s="10">
        <f t="shared" si="2"/>
        <v>100</v>
      </c>
    </row>
    <row r="35" spans="2:37" ht="58.5" customHeight="1">
      <c r="B35" s="3"/>
      <c r="C35" s="3"/>
      <c r="D35" s="43" t="s">
        <v>16</v>
      </c>
      <c r="E35" s="43"/>
      <c r="F35" s="46" t="s">
        <v>17</v>
      </c>
      <c r="G35" s="46"/>
      <c r="H35" s="46"/>
      <c r="I35" s="59">
        <v>20000</v>
      </c>
      <c r="J35" s="59"/>
      <c r="AI35" s="25">
        <v>20000</v>
      </c>
      <c r="AJ35" s="24">
        <v>20000</v>
      </c>
      <c r="AK35" s="10">
        <f t="shared" si="2"/>
        <v>100</v>
      </c>
    </row>
    <row r="36" spans="2:37" ht="57.75" customHeight="1">
      <c r="B36" s="3"/>
      <c r="C36" s="3"/>
      <c r="D36" s="43" t="s">
        <v>46</v>
      </c>
      <c r="E36" s="43"/>
      <c r="F36" s="46" t="s">
        <v>17</v>
      </c>
      <c r="G36" s="46"/>
      <c r="H36" s="46"/>
      <c r="I36" s="55" t="s">
        <v>229</v>
      </c>
      <c r="J36" s="47"/>
      <c r="AI36" s="25">
        <v>4660.86</v>
      </c>
      <c r="AJ36" s="24">
        <v>4660.86</v>
      </c>
      <c r="AK36" s="10">
        <f t="shared" si="2"/>
        <v>100</v>
      </c>
    </row>
    <row r="37" spans="2:37" ht="18.75" customHeight="1">
      <c r="B37" s="3"/>
      <c r="C37" s="11" t="s">
        <v>237</v>
      </c>
      <c r="D37" s="49"/>
      <c r="E37" s="48"/>
      <c r="F37" s="40" t="s">
        <v>19</v>
      </c>
      <c r="G37" s="41"/>
      <c r="H37" s="42"/>
      <c r="I37" s="8"/>
      <c r="J37" s="7"/>
      <c r="AI37" s="25">
        <f>AI38</f>
        <v>110000</v>
      </c>
      <c r="AJ37" s="25">
        <f>AJ38</f>
        <v>102443.98</v>
      </c>
      <c r="AK37" s="10">
        <f t="shared" si="2"/>
        <v>93.13089090909091</v>
      </c>
    </row>
    <row r="38" spans="2:37" ht="18.75" customHeight="1">
      <c r="B38" s="3"/>
      <c r="C38" s="3"/>
      <c r="D38" s="37" t="s">
        <v>42</v>
      </c>
      <c r="E38" s="48"/>
      <c r="F38" s="40" t="s">
        <v>43</v>
      </c>
      <c r="G38" s="41"/>
      <c r="H38" s="42"/>
      <c r="I38" s="8"/>
      <c r="J38" s="7"/>
      <c r="AI38" s="25">
        <v>110000</v>
      </c>
      <c r="AJ38" s="24">
        <v>102443.98</v>
      </c>
      <c r="AK38" s="10">
        <f t="shared" si="2"/>
        <v>93.13089090909091</v>
      </c>
    </row>
    <row r="39" spans="2:37" ht="29.25" customHeight="1">
      <c r="B39" s="2" t="s">
        <v>47</v>
      </c>
      <c r="C39" s="3"/>
      <c r="D39" s="35"/>
      <c r="E39" s="35"/>
      <c r="F39" s="46" t="s">
        <v>48</v>
      </c>
      <c r="G39" s="46"/>
      <c r="H39" s="46"/>
      <c r="I39" s="47" t="s">
        <v>49</v>
      </c>
      <c r="J39" s="47"/>
      <c r="AI39" s="25">
        <f>SUM(AI40,AI42)</f>
        <v>6355</v>
      </c>
      <c r="AJ39" s="25">
        <f>SUM(AJ40,AJ42)</f>
        <v>4181.5599999999995</v>
      </c>
      <c r="AK39" s="10">
        <f t="shared" si="2"/>
        <v>65.79952793076316</v>
      </c>
    </row>
    <row r="40" spans="2:37" ht="24.75" customHeight="1">
      <c r="B40" s="3"/>
      <c r="C40" s="2" t="s">
        <v>50</v>
      </c>
      <c r="D40" s="35"/>
      <c r="E40" s="35"/>
      <c r="F40" s="46" t="s">
        <v>51</v>
      </c>
      <c r="G40" s="46"/>
      <c r="H40" s="46"/>
      <c r="I40" s="47" t="s">
        <v>49</v>
      </c>
      <c r="J40" s="47"/>
      <c r="AI40" s="25">
        <f>AI41</f>
        <v>1074</v>
      </c>
      <c r="AJ40" s="25">
        <f>AJ41</f>
        <v>540</v>
      </c>
      <c r="AK40" s="10">
        <f t="shared" si="2"/>
        <v>50.27932960893855</v>
      </c>
    </row>
    <row r="41" spans="2:37" ht="45.75" customHeight="1">
      <c r="B41" s="3"/>
      <c r="C41" s="3"/>
      <c r="D41" s="43" t="s">
        <v>37</v>
      </c>
      <c r="E41" s="43"/>
      <c r="F41" s="46" t="s">
        <v>38</v>
      </c>
      <c r="G41" s="46"/>
      <c r="H41" s="46"/>
      <c r="I41" s="47" t="s">
        <v>49</v>
      </c>
      <c r="J41" s="47"/>
      <c r="AI41" s="25">
        <v>1074</v>
      </c>
      <c r="AJ41" s="24">
        <v>540</v>
      </c>
      <c r="AK41" s="10">
        <f t="shared" si="2"/>
        <v>50.27932960893855</v>
      </c>
    </row>
    <row r="42" spans="2:37" ht="48" customHeight="1">
      <c r="B42" s="3"/>
      <c r="C42" s="11" t="s">
        <v>238</v>
      </c>
      <c r="D42" s="49"/>
      <c r="E42" s="48"/>
      <c r="F42" s="40" t="s">
        <v>247</v>
      </c>
      <c r="G42" s="41"/>
      <c r="H42" s="42"/>
      <c r="I42" s="7"/>
      <c r="J42" s="7"/>
      <c r="AI42" s="25">
        <f>AI43</f>
        <v>5281</v>
      </c>
      <c r="AJ42" s="25">
        <f>AJ43</f>
        <v>3641.56</v>
      </c>
      <c r="AK42" s="10">
        <f t="shared" si="2"/>
        <v>68.95587956826358</v>
      </c>
    </row>
    <row r="43" spans="2:37" ht="46.5" customHeight="1">
      <c r="B43" s="3"/>
      <c r="C43" s="3"/>
      <c r="D43" s="37" t="s">
        <v>37</v>
      </c>
      <c r="E43" s="48"/>
      <c r="F43" s="40" t="s">
        <v>38</v>
      </c>
      <c r="G43" s="41"/>
      <c r="H43" s="42"/>
      <c r="I43" s="7"/>
      <c r="J43" s="7"/>
      <c r="AI43" s="25">
        <v>5281</v>
      </c>
      <c r="AJ43" s="24">
        <v>3641.56</v>
      </c>
      <c r="AK43" s="10">
        <f t="shared" si="2"/>
        <v>68.95587956826358</v>
      </c>
    </row>
    <row r="44" spans="2:37" ht="42" customHeight="1">
      <c r="B44" s="2" t="s">
        <v>52</v>
      </c>
      <c r="C44" s="3"/>
      <c r="D44" s="35"/>
      <c r="E44" s="35"/>
      <c r="F44" s="46" t="s">
        <v>53</v>
      </c>
      <c r="G44" s="46"/>
      <c r="H44" s="46"/>
      <c r="I44" s="55" t="s">
        <v>215</v>
      </c>
      <c r="J44" s="47"/>
      <c r="AI44" s="25">
        <f>SUM(AI45,AI50,AI61,AI67)</f>
        <v>3355580</v>
      </c>
      <c r="AJ44" s="25">
        <f>SUM(AJ45,AJ50,AJ61,AJ67,AJ70)</f>
        <v>1701559.56</v>
      </c>
      <c r="AK44" s="10">
        <f t="shared" si="2"/>
        <v>50.708359210628274</v>
      </c>
    </row>
    <row r="45" spans="2:37" ht="46.5" customHeight="1">
      <c r="B45" s="3"/>
      <c r="C45" s="2" t="s">
        <v>54</v>
      </c>
      <c r="D45" s="35"/>
      <c r="E45" s="35"/>
      <c r="F45" s="46" t="s">
        <v>55</v>
      </c>
      <c r="G45" s="46"/>
      <c r="H45" s="46"/>
      <c r="I45" s="47" t="s">
        <v>56</v>
      </c>
      <c r="J45" s="47"/>
      <c r="AI45" s="25">
        <f>SUM(AI46:AI49)</f>
        <v>779650</v>
      </c>
      <c r="AJ45" s="25">
        <f>SUM(AJ46:AJ49)</f>
        <v>399943</v>
      </c>
      <c r="AK45" s="10">
        <f t="shared" si="2"/>
        <v>51.297761816199575</v>
      </c>
    </row>
    <row r="46" spans="2:37" ht="15" customHeight="1">
      <c r="B46" s="3"/>
      <c r="C46" s="3"/>
      <c r="D46" s="43" t="s">
        <v>57</v>
      </c>
      <c r="E46" s="43"/>
      <c r="F46" s="46" t="s">
        <v>58</v>
      </c>
      <c r="G46" s="46"/>
      <c r="H46" s="46"/>
      <c r="I46" s="47" t="s">
        <v>59</v>
      </c>
      <c r="J46" s="47"/>
      <c r="AI46" s="25">
        <v>750000</v>
      </c>
      <c r="AJ46" s="24">
        <v>383619</v>
      </c>
      <c r="AK46" s="10">
        <f t="shared" si="2"/>
        <v>51.14919999999999</v>
      </c>
    </row>
    <row r="47" spans="2:37" ht="15" customHeight="1">
      <c r="B47" s="3"/>
      <c r="C47" s="3"/>
      <c r="D47" s="43" t="s">
        <v>60</v>
      </c>
      <c r="E47" s="43"/>
      <c r="F47" s="46" t="s">
        <v>61</v>
      </c>
      <c r="G47" s="46"/>
      <c r="H47" s="46"/>
      <c r="I47" s="47" t="s">
        <v>62</v>
      </c>
      <c r="J47" s="47"/>
      <c r="AI47" s="25">
        <v>1600</v>
      </c>
      <c r="AJ47" s="24">
        <v>1029</v>
      </c>
      <c r="AK47" s="10">
        <f t="shared" si="2"/>
        <v>64.3125</v>
      </c>
    </row>
    <row r="48" spans="2:37" ht="15" customHeight="1">
      <c r="B48" s="3"/>
      <c r="C48" s="3"/>
      <c r="D48" s="43" t="s">
        <v>63</v>
      </c>
      <c r="E48" s="43"/>
      <c r="F48" s="46" t="s">
        <v>64</v>
      </c>
      <c r="G48" s="46"/>
      <c r="H48" s="46"/>
      <c r="I48" s="47" t="s">
        <v>13</v>
      </c>
      <c r="J48" s="47"/>
      <c r="AI48" s="25">
        <v>28000</v>
      </c>
      <c r="AJ48" s="24">
        <v>15262</v>
      </c>
      <c r="AK48" s="10">
        <f t="shared" si="2"/>
        <v>54.50714285714285</v>
      </c>
    </row>
    <row r="49" spans="2:37" ht="25.5" customHeight="1">
      <c r="B49" s="3"/>
      <c r="C49" s="3"/>
      <c r="D49" s="43" t="s">
        <v>65</v>
      </c>
      <c r="E49" s="43"/>
      <c r="F49" s="46" t="s">
        <v>66</v>
      </c>
      <c r="G49" s="46"/>
      <c r="H49" s="46"/>
      <c r="I49" s="47" t="s">
        <v>67</v>
      </c>
      <c r="J49" s="47"/>
      <c r="AI49" s="25">
        <v>50</v>
      </c>
      <c r="AJ49" s="24">
        <v>33</v>
      </c>
      <c r="AK49" s="10">
        <f t="shared" si="2"/>
        <v>66</v>
      </c>
    </row>
    <row r="50" spans="2:37" ht="45.75" customHeight="1">
      <c r="B50" s="3"/>
      <c r="C50" s="2" t="s">
        <v>68</v>
      </c>
      <c r="D50" s="35"/>
      <c r="E50" s="35"/>
      <c r="F50" s="46" t="s">
        <v>69</v>
      </c>
      <c r="G50" s="46"/>
      <c r="H50" s="46"/>
      <c r="I50" s="55" t="s">
        <v>214</v>
      </c>
      <c r="J50" s="47"/>
      <c r="AI50" s="25">
        <f>SUM(AI51:AI60)</f>
        <v>499200</v>
      </c>
      <c r="AJ50" s="25">
        <f>SUM(AJ51:AJ60)</f>
        <v>369397.23999999993</v>
      </c>
      <c r="AK50" s="10">
        <f t="shared" si="2"/>
        <v>73.99784455128203</v>
      </c>
    </row>
    <row r="51" spans="2:37" ht="15" customHeight="1">
      <c r="B51" s="3"/>
      <c r="C51" s="3"/>
      <c r="D51" s="43" t="s">
        <v>57</v>
      </c>
      <c r="E51" s="43"/>
      <c r="F51" s="46" t="s">
        <v>58</v>
      </c>
      <c r="G51" s="46"/>
      <c r="H51" s="46"/>
      <c r="I51" s="47" t="s">
        <v>70</v>
      </c>
      <c r="J51" s="47"/>
      <c r="AI51" s="25">
        <v>210000</v>
      </c>
      <c r="AJ51" s="24">
        <v>133793.49</v>
      </c>
      <c r="AK51" s="10">
        <f t="shared" si="2"/>
        <v>63.71118571428571</v>
      </c>
    </row>
    <row r="52" spans="2:37" ht="15" customHeight="1">
      <c r="B52" s="3"/>
      <c r="C52" s="3"/>
      <c r="D52" s="43" t="s">
        <v>60</v>
      </c>
      <c r="E52" s="43"/>
      <c r="F52" s="46" t="s">
        <v>61</v>
      </c>
      <c r="G52" s="46"/>
      <c r="H52" s="46"/>
      <c r="I52" s="47" t="s">
        <v>71</v>
      </c>
      <c r="J52" s="47"/>
      <c r="AI52" s="25">
        <v>80000</v>
      </c>
      <c r="AJ52" s="24">
        <v>61729.91</v>
      </c>
      <c r="AK52" s="10">
        <f t="shared" si="2"/>
        <v>77.16238750000001</v>
      </c>
    </row>
    <row r="53" spans="2:37" ht="15" customHeight="1">
      <c r="B53" s="3"/>
      <c r="C53" s="3"/>
      <c r="D53" s="43" t="s">
        <v>63</v>
      </c>
      <c r="E53" s="43"/>
      <c r="F53" s="46" t="s">
        <v>64</v>
      </c>
      <c r="G53" s="46"/>
      <c r="H53" s="46"/>
      <c r="I53" s="47" t="s">
        <v>72</v>
      </c>
      <c r="J53" s="47"/>
      <c r="AI53" s="25">
        <v>6000</v>
      </c>
      <c r="AJ53" s="24">
        <v>3834.8</v>
      </c>
      <c r="AK53" s="10">
        <f t="shared" si="2"/>
        <v>63.913333333333334</v>
      </c>
    </row>
    <row r="54" spans="2:37" ht="15" customHeight="1">
      <c r="B54" s="3"/>
      <c r="C54" s="3"/>
      <c r="D54" s="43" t="s">
        <v>73</v>
      </c>
      <c r="E54" s="43"/>
      <c r="F54" s="46" t="s">
        <v>74</v>
      </c>
      <c r="G54" s="46"/>
      <c r="H54" s="46"/>
      <c r="I54" s="47" t="s">
        <v>75</v>
      </c>
      <c r="J54" s="47"/>
      <c r="AI54" s="25">
        <v>40000</v>
      </c>
      <c r="AJ54" s="24">
        <v>19441</v>
      </c>
      <c r="AK54" s="10">
        <f t="shared" si="2"/>
        <v>48.6025</v>
      </c>
    </row>
    <row r="55" spans="2:37" ht="15" customHeight="1">
      <c r="B55" s="3"/>
      <c r="C55" s="3"/>
      <c r="D55" s="43" t="s">
        <v>76</v>
      </c>
      <c r="E55" s="43"/>
      <c r="F55" s="46" t="s">
        <v>77</v>
      </c>
      <c r="G55" s="46"/>
      <c r="H55" s="46"/>
      <c r="I55" s="55" t="s">
        <v>213</v>
      </c>
      <c r="J55" s="47"/>
      <c r="AI55" s="25">
        <v>97000</v>
      </c>
      <c r="AJ55" s="24">
        <v>109649.64</v>
      </c>
      <c r="AK55" s="10">
        <f t="shared" si="2"/>
        <v>113.04086597938144</v>
      </c>
    </row>
    <row r="56" spans="2:37" ht="15" customHeight="1">
      <c r="B56" s="3"/>
      <c r="C56" s="3"/>
      <c r="D56" s="43" t="s">
        <v>78</v>
      </c>
      <c r="E56" s="43"/>
      <c r="F56" s="46" t="s">
        <v>79</v>
      </c>
      <c r="G56" s="46"/>
      <c r="H56" s="46"/>
      <c r="I56" s="47" t="s">
        <v>80</v>
      </c>
      <c r="J56" s="47"/>
      <c r="AI56" s="25">
        <v>100</v>
      </c>
      <c r="AJ56" s="24">
        <v>0</v>
      </c>
      <c r="AK56" s="10">
        <f t="shared" si="2"/>
        <v>0</v>
      </c>
    </row>
    <row r="57" spans="2:37" ht="15" customHeight="1">
      <c r="B57" s="3"/>
      <c r="C57" s="3"/>
      <c r="D57" s="43" t="s">
        <v>81</v>
      </c>
      <c r="E57" s="43"/>
      <c r="F57" s="46" t="s">
        <v>82</v>
      </c>
      <c r="G57" s="46"/>
      <c r="H57" s="46"/>
      <c r="I57" s="47" t="s">
        <v>80</v>
      </c>
      <c r="J57" s="47"/>
      <c r="AI57" s="25">
        <v>100</v>
      </c>
      <c r="AJ57" s="24">
        <v>0</v>
      </c>
      <c r="AK57" s="10">
        <f t="shared" si="2"/>
        <v>0</v>
      </c>
    </row>
    <row r="58" spans="2:37" ht="15" customHeight="1">
      <c r="B58" s="3"/>
      <c r="C58" s="3"/>
      <c r="D58" s="43" t="s">
        <v>83</v>
      </c>
      <c r="E58" s="43"/>
      <c r="F58" s="46" t="s">
        <v>84</v>
      </c>
      <c r="G58" s="46"/>
      <c r="H58" s="46"/>
      <c r="I58" s="47" t="s">
        <v>85</v>
      </c>
      <c r="J58" s="47"/>
      <c r="AI58" s="25">
        <v>65000</v>
      </c>
      <c r="AJ58" s="24">
        <v>39058</v>
      </c>
      <c r="AK58" s="10">
        <f t="shared" si="2"/>
        <v>60.089230769230774</v>
      </c>
    </row>
    <row r="59" spans="2:37" ht="15" customHeight="1">
      <c r="B59" s="3"/>
      <c r="C59" s="3"/>
      <c r="D59" s="37" t="s">
        <v>134</v>
      </c>
      <c r="E59" s="48"/>
      <c r="F59" s="40" t="s">
        <v>135</v>
      </c>
      <c r="G59" s="41"/>
      <c r="H59" s="42"/>
      <c r="I59" s="7"/>
      <c r="J59" s="7"/>
      <c r="AI59" s="25">
        <v>0</v>
      </c>
      <c r="AJ59" s="24">
        <v>860.6</v>
      </c>
      <c r="AK59" s="10">
        <v>0</v>
      </c>
    </row>
    <row r="60" spans="2:37" ht="25.5" customHeight="1">
      <c r="B60" s="3"/>
      <c r="C60" s="3"/>
      <c r="D60" s="43" t="s">
        <v>65</v>
      </c>
      <c r="E60" s="43"/>
      <c r="F60" s="46" t="s">
        <v>66</v>
      </c>
      <c r="G60" s="46"/>
      <c r="H60" s="46"/>
      <c r="I60" s="47" t="s">
        <v>86</v>
      </c>
      <c r="J60" s="47"/>
      <c r="AI60" s="25">
        <v>1000</v>
      </c>
      <c r="AJ60" s="24">
        <v>1029.8</v>
      </c>
      <c r="AK60" s="10">
        <f t="shared" si="2"/>
        <v>102.98</v>
      </c>
    </row>
    <row r="61" spans="2:37" ht="34.5" customHeight="1">
      <c r="B61" s="3"/>
      <c r="C61" s="2" t="s">
        <v>87</v>
      </c>
      <c r="D61" s="35"/>
      <c r="E61" s="35"/>
      <c r="F61" s="46" t="s">
        <v>88</v>
      </c>
      <c r="G61" s="46"/>
      <c r="H61" s="46"/>
      <c r="I61" s="47" t="s">
        <v>89</v>
      </c>
      <c r="J61" s="47"/>
      <c r="AI61" s="25">
        <f>SUM(AI62:AI66)</f>
        <v>61250</v>
      </c>
      <c r="AJ61" s="25">
        <f>SUM(AJ62:AJ66)</f>
        <v>39869.89</v>
      </c>
      <c r="AK61" s="10">
        <f t="shared" si="2"/>
        <v>65.09369795918367</v>
      </c>
    </row>
    <row r="62" spans="2:37" ht="15" customHeight="1">
      <c r="B62" s="3"/>
      <c r="C62" s="3"/>
      <c r="D62" s="43" t="s">
        <v>90</v>
      </c>
      <c r="E62" s="43"/>
      <c r="F62" s="46" t="s">
        <v>91</v>
      </c>
      <c r="G62" s="46"/>
      <c r="H62" s="46"/>
      <c r="I62" s="47" t="s">
        <v>92</v>
      </c>
      <c r="J62" s="47"/>
      <c r="AI62" s="25">
        <v>15000</v>
      </c>
      <c r="AJ62" s="24">
        <v>6237</v>
      </c>
      <c r="AK62" s="10">
        <f t="shared" si="2"/>
        <v>41.58</v>
      </c>
    </row>
    <row r="63" spans="2:37" ht="15" customHeight="1">
      <c r="B63" s="3"/>
      <c r="C63" s="3"/>
      <c r="D63" s="43" t="s">
        <v>93</v>
      </c>
      <c r="E63" s="43"/>
      <c r="F63" s="46" t="s">
        <v>94</v>
      </c>
      <c r="G63" s="46"/>
      <c r="H63" s="46"/>
      <c r="I63" s="47" t="s">
        <v>92</v>
      </c>
      <c r="J63" s="47"/>
      <c r="AI63" s="25">
        <v>15000</v>
      </c>
      <c r="AJ63" s="24">
        <v>3105</v>
      </c>
      <c r="AK63" s="10">
        <f t="shared" si="2"/>
        <v>20.7</v>
      </c>
    </row>
    <row r="64" spans="2:37" ht="25.5" customHeight="1">
      <c r="B64" s="3"/>
      <c r="C64" s="3"/>
      <c r="D64" s="43" t="s">
        <v>95</v>
      </c>
      <c r="E64" s="43"/>
      <c r="F64" s="46" t="s">
        <v>96</v>
      </c>
      <c r="G64" s="46"/>
      <c r="H64" s="46"/>
      <c r="I64" s="47" t="s">
        <v>13</v>
      </c>
      <c r="J64" s="47"/>
      <c r="AI64" s="25">
        <v>28000</v>
      </c>
      <c r="AJ64" s="24">
        <v>26994.08</v>
      </c>
      <c r="AK64" s="10">
        <f t="shared" si="2"/>
        <v>96.40742857142858</v>
      </c>
    </row>
    <row r="65" spans="2:37" ht="33.75" customHeight="1">
      <c r="B65" s="3"/>
      <c r="C65" s="3"/>
      <c r="D65" s="43" t="s">
        <v>97</v>
      </c>
      <c r="E65" s="43"/>
      <c r="F65" s="46" t="s">
        <v>98</v>
      </c>
      <c r="G65" s="46"/>
      <c r="H65" s="46"/>
      <c r="I65" s="47" t="s">
        <v>99</v>
      </c>
      <c r="J65" s="47"/>
      <c r="AI65" s="25">
        <v>3250</v>
      </c>
      <c r="AJ65" s="24">
        <v>3533.68</v>
      </c>
      <c r="AK65" s="10">
        <f t="shared" si="2"/>
        <v>108.72861538461538</v>
      </c>
    </row>
    <row r="66" spans="2:37" ht="18" customHeight="1">
      <c r="B66" s="3"/>
      <c r="C66" s="3"/>
      <c r="D66" s="37" t="s">
        <v>120</v>
      </c>
      <c r="E66" s="48"/>
      <c r="F66" s="40" t="s">
        <v>121</v>
      </c>
      <c r="G66" s="41"/>
      <c r="H66" s="42"/>
      <c r="I66" s="7"/>
      <c r="J66" s="7"/>
      <c r="AI66" s="25">
        <v>0</v>
      </c>
      <c r="AJ66" s="24">
        <v>0.13</v>
      </c>
      <c r="AK66" s="10">
        <v>0</v>
      </c>
    </row>
    <row r="67" spans="2:37" ht="25.5" customHeight="1">
      <c r="B67" s="3"/>
      <c r="C67" s="2" t="s">
        <v>100</v>
      </c>
      <c r="D67" s="35"/>
      <c r="E67" s="35"/>
      <c r="F67" s="46" t="s">
        <v>101</v>
      </c>
      <c r="G67" s="46"/>
      <c r="H67" s="46"/>
      <c r="I67" s="47" t="s">
        <v>102</v>
      </c>
      <c r="J67" s="47"/>
      <c r="AI67" s="25">
        <f>SUM(AI68:AI69)</f>
        <v>2015480</v>
      </c>
      <c r="AJ67" s="25">
        <f>SUM(AJ68:AJ69)</f>
        <v>863649.43</v>
      </c>
      <c r="AK67" s="10">
        <f t="shared" si="2"/>
        <v>42.85080625955108</v>
      </c>
    </row>
    <row r="68" spans="2:37" ht="15" customHeight="1">
      <c r="B68" s="3"/>
      <c r="C68" s="3"/>
      <c r="D68" s="43" t="s">
        <v>103</v>
      </c>
      <c r="E68" s="43"/>
      <c r="F68" s="46" t="s">
        <v>104</v>
      </c>
      <c r="G68" s="46"/>
      <c r="H68" s="46"/>
      <c r="I68" s="47" t="s">
        <v>105</v>
      </c>
      <c r="J68" s="47"/>
      <c r="AI68" s="25">
        <v>2014980</v>
      </c>
      <c r="AJ68" s="24">
        <v>863234</v>
      </c>
      <c r="AK68" s="10">
        <f t="shared" si="2"/>
        <v>42.84082224141182</v>
      </c>
    </row>
    <row r="69" spans="2:37" ht="15" customHeight="1">
      <c r="B69" s="3"/>
      <c r="C69" s="3"/>
      <c r="D69" s="43" t="s">
        <v>106</v>
      </c>
      <c r="E69" s="43"/>
      <c r="F69" s="46" t="s">
        <v>107</v>
      </c>
      <c r="G69" s="46"/>
      <c r="H69" s="46"/>
      <c r="I69" s="47" t="s">
        <v>108</v>
      </c>
      <c r="J69" s="47"/>
      <c r="AI69" s="25">
        <v>500</v>
      </c>
      <c r="AJ69" s="24">
        <v>415.43</v>
      </c>
      <c r="AK69" s="10">
        <f t="shared" si="2"/>
        <v>83.086</v>
      </c>
    </row>
    <row r="70" spans="2:37" ht="15" customHeight="1">
      <c r="B70" s="3"/>
      <c r="C70" s="33" t="s">
        <v>252</v>
      </c>
      <c r="D70" s="49"/>
      <c r="E70" s="48"/>
      <c r="F70" s="52" t="s">
        <v>254</v>
      </c>
      <c r="G70" s="41"/>
      <c r="H70" s="42"/>
      <c r="I70" s="7"/>
      <c r="J70" s="7"/>
      <c r="AI70" s="25">
        <v>0</v>
      </c>
      <c r="AJ70" s="25">
        <f>SUM(AJ71)</f>
        <v>28700</v>
      </c>
      <c r="AK70" s="10">
        <v>0</v>
      </c>
    </row>
    <row r="71" spans="2:37" ht="15" customHeight="1">
      <c r="B71" s="3"/>
      <c r="C71" s="3"/>
      <c r="D71" s="49" t="s">
        <v>253</v>
      </c>
      <c r="E71" s="48"/>
      <c r="F71" s="52" t="s">
        <v>255</v>
      </c>
      <c r="G71" s="41"/>
      <c r="H71" s="42"/>
      <c r="I71" s="7"/>
      <c r="J71" s="7"/>
      <c r="AI71" s="25">
        <v>0</v>
      </c>
      <c r="AJ71" s="24">
        <v>28700</v>
      </c>
      <c r="AK71" s="10">
        <v>0</v>
      </c>
    </row>
    <row r="72" spans="2:37" ht="13.5" customHeight="1">
      <c r="B72" s="2" t="s">
        <v>109</v>
      </c>
      <c r="C72" s="3"/>
      <c r="D72" s="35"/>
      <c r="E72" s="35"/>
      <c r="F72" s="46" t="s">
        <v>110</v>
      </c>
      <c r="G72" s="46"/>
      <c r="H72" s="46"/>
      <c r="I72" s="55" t="s">
        <v>217</v>
      </c>
      <c r="J72" s="47"/>
      <c r="AI72" s="25">
        <f>SUM(AI73,AI75,AI77,AI79)</f>
        <v>7282266</v>
      </c>
      <c r="AJ72" s="25">
        <f>SUM(AJ73,AJ75,AJ77,AJ79)</f>
        <v>4108450.2</v>
      </c>
      <c r="AK72" s="10">
        <f t="shared" si="2"/>
        <v>56.41719486764147</v>
      </c>
    </row>
    <row r="73" spans="2:37" ht="30.75" customHeight="1">
      <c r="B73" s="3"/>
      <c r="C73" s="2" t="s">
        <v>111</v>
      </c>
      <c r="D73" s="35"/>
      <c r="E73" s="35"/>
      <c r="F73" s="46" t="s">
        <v>112</v>
      </c>
      <c r="G73" s="46"/>
      <c r="H73" s="46"/>
      <c r="I73" s="55" t="s">
        <v>216</v>
      </c>
      <c r="J73" s="47"/>
      <c r="AI73" s="25">
        <f>AI74</f>
        <v>3940623</v>
      </c>
      <c r="AJ73" s="25">
        <f>AJ74</f>
        <v>2425000</v>
      </c>
      <c r="AK73" s="10">
        <f t="shared" si="2"/>
        <v>61.538492771320676</v>
      </c>
    </row>
    <row r="74" spans="2:37" ht="15" customHeight="1">
      <c r="B74" s="3"/>
      <c r="C74" s="3"/>
      <c r="D74" s="43" t="s">
        <v>113</v>
      </c>
      <c r="E74" s="43"/>
      <c r="F74" s="46" t="s">
        <v>114</v>
      </c>
      <c r="G74" s="46"/>
      <c r="H74" s="46"/>
      <c r="I74" s="55" t="s">
        <v>216</v>
      </c>
      <c r="J74" s="47"/>
      <c r="AI74" s="25">
        <v>3940623</v>
      </c>
      <c r="AJ74" s="24">
        <v>2425000</v>
      </c>
      <c r="AK74" s="10">
        <f t="shared" si="2"/>
        <v>61.538492771320676</v>
      </c>
    </row>
    <row r="75" spans="2:37" ht="18" customHeight="1">
      <c r="B75" s="3"/>
      <c r="C75" s="2" t="s">
        <v>115</v>
      </c>
      <c r="D75" s="35"/>
      <c r="E75" s="35"/>
      <c r="F75" s="46" t="s">
        <v>116</v>
      </c>
      <c r="G75" s="46"/>
      <c r="H75" s="46"/>
      <c r="I75" s="47" t="s">
        <v>117</v>
      </c>
      <c r="J75" s="47"/>
      <c r="AI75" s="25">
        <f>AI76</f>
        <v>3173664</v>
      </c>
      <c r="AJ75" s="25">
        <f>AJ76</f>
        <v>1586832</v>
      </c>
      <c r="AK75" s="10">
        <f t="shared" si="2"/>
        <v>50</v>
      </c>
    </row>
    <row r="76" spans="2:37" ht="17.25" customHeight="1">
      <c r="B76" s="3"/>
      <c r="C76" s="3"/>
      <c r="D76" s="43" t="s">
        <v>113</v>
      </c>
      <c r="E76" s="43"/>
      <c r="F76" s="46" t="s">
        <v>114</v>
      </c>
      <c r="G76" s="46"/>
      <c r="H76" s="46"/>
      <c r="I76" s="47" t="s">
        <v>117</v>
      </c>
      <c r="J76" s="47"/>
      <c r="AI76" s="25">
        <v>3173664</v>
      </c>
      <c r="AJ76" s="24">
        <v>1586832</v>
      </c>
      <c r="AK76" s="10">
        <f t="shared" si="2"/>
        <v>50</v>
      </c>
    </row>
    <row r="77" spans="2:37" ht="11.25" customHeight="1">
      <c r="B77" s="3"/>
      <c r="C77" s="2" t="s">
        <v>118</v>
      </c>
      <c r="D77" s="35"/>
      <c r="E77" s="35"/>
      <c r="F77" s="46" t="s">
        <v>119</v>
      </c>
      <c r="G77" s="46"/>
      <c r="H77" s="46"/>
      <c r="I77" s="47" t="s">
        <v>92</v>
      </c>
      <c r="J77" s="47"/>
      <c r="AI77" s="25">
        <f>AI78</f>
        <v>15000</v>
      </c>
      <c r="AJ77" s="25">
        <f>AJ78</f>
        <v>20130.2</v>
      </c>
      <c r="AK77" s="10">
        <f t="shared" si="2"/>
        <v>134.20133333333334</v>
      </c>
    </row>
    <row r="78" spans="2:37" ht="15" customHeight="1">
      <c r="B78" s="3"/>
      <c r="C78" s="3"/>
      <c r="D78" s="43" t="s">
        <v>120</v>
      </c>
      <c r="E78" s="43"/>
      <c r="F78" s="46" t="s">
        <v>121</v>
      </c>
      <c r="G78" s="46"/>
      <c r="H78" s="46"/>
      <c r="I78" s="47" t="s">
        <v>92</v>
      </c>
      <c r="J78" s="47"/>
      <c r="AI78" s="25">
        <v>15000</v>
      </c>
      <c r="AJ78" s="24">
        <v>20130.2</v>
      </c>
      <c r="AK78" s="10">
        <f t="shared" si="2"/>
        <v>134.20133333333334</v>
      </c>
    </row>
    <row r="79" spans="2:37" ht="16.5" customHeight="1">
      <c r="B79" s="3"/>
      <c r="C79" s="2" t="s">
        <v>122</v>
      </c>
      <c r="D79" s="35"/>
      <c r="E79" s="35"/>
      <c r="F79" s="46" t="s">
        <v>123</v>
      </c>
      <c r="G79" s="46"/>
      <c r="H79" s="46"/>
      <c r="I79" s="47" t="s">
        <v>124</v>
      </c>
      <c r="J79" s="47"/>
      <c r="AI79" s="25">
        <f>AI83</f>
        <v>152979</v>
      </c>
      <c r="AJ79" s="25">
        <f>AJ83</f>
        <v>76488</v>
      </c>
      <c r="AK79" s="10">
        <f t="shared" si="2"/>
        <v>49.999019473261036</v>
      </c>
    </row>
    <row r="80" spans="1:37" ht="25.5" customHeight="1" hidden="1">
      <c r="A80" s="36"/>
      <c r="B80" s="36"/>
      <c r="C80" s="36"/>
      <c r="D80" s="36"/>
      <c r="E80" s="36"/>
      <c r="F80" s="36"/>
      <c r="G80" s="36"/>
      <c r="H80" s="36"/>
      <c r="I80" s="36"/>
      <c r="J80" s="36"/>
      <c r="AI80" s="25"/>
      <c r="AJ80" s="24"/>
      <c r="AK80" s="10" t="e">
        <f t="shared" si="2"/>
        <v>#DIV/0!</v>
      </c>
    </row>
    <row r="81" spans="1:37" ht="13.5" customHeight="1" hidden="1">
      <c r="A81" s="36"/>
      <c r="B81" s="36"/>
      <c r="C81" s="36"/>
      <c r="D81" s="36"/>
      <c r="E81" s="36"/>
      <c r="F81" s="36"/>
      <c r="G81" s="36"/>
      <c r="H81" s="36"/>
      <c r="I81" s="36"/>
      <c r="J81" s="5"/>
      <c r="AI81" s="25"/>
      <c r="AJ81" s="24"/>
      <c r="AK81" s="10" t="e">
        <f t="shared" si="2"/>
        <v>#DIV/0!</v>
      </c>
    </row>
    <row r="82" spans="1:37" ht="63.75" customHeight="1" hidden="1">
      <c r="A82" s="36"/>
      <c r="B82" s="36"/>
      <c r="C82" s="36"/>
      <c r="D82" s="36"/>
      <c r="E82" s="36"/>
      <c r="F82" s="36"/>
      <c r="G82" s="36"/>
      <c r="H82" s="36"/>
      <c r="I82" s="36"/>
      <c r="J82" s="36"/>
      <c r="AI82" s="25"/>
      <c r="AJ82" s="24"/>
      <c r="AK82" s="10" t="e">
        <f t="shared" si="2"/>
        <v>#DIV/0!</v>
      </c>
    </row>
    <row r="83" spans="2:37" ht="17.25" customHeight="1">
      <c r="B83" s="3"/>
      <c r="C83" s="3"/>
      <c r="D83" s="43" t="s">
        <v>113</v>
      </c>
      <c r="E83" s="43"/>
      <c r="F83" s="46" t="s">
        <v>114</v>
      </c>
      <c r="G83" s="46"/>
      <c r="H83" s="46"/>
      <c r="I83" s="47" t="s">
        <v>124</v>
      </c>
      <c r="J83" s="47"/>
      <c r="AI83" s="25">
        <v>152979</v>
      </c>
      <c r="AJ83" s="24">
        <v>76488</v>
      </c>
      <c r="AK83" s="10">
        <f>(AJ83/AI83)*100</f>
        <v>49.999019473261036</v>
      </c>
    </row>
    <row r="84" spans="2:37" ht="16.5" customHeight="1">
      <c r="B84" s="2" t="s">
        <v>125</v>
      </c>
      <c r="C84" s="3"/>
      <c r="D84" s="35"/>
      <c r="E84" s="35"/>
      <c r="F84" s="46" t="s">
        <v>126</v>
      </c>
      <c r="G84" s="46"/>
      <c r="H84" s="46"/>
      <c r="I84" s="47" t="s">
        <v>127</v>
      </c>
      <c r="J84" s="47"/>
      <c r="AI84" s="25">
        <f>SUM(AI85,AI89,AI94)</f>
        <v>114045</v>
      </c>
      <c r="AJ84" s="25">
        <f>SUM(AJ85,AJ89,AJ94)</f>
        <v>94991.04000000001</v>
      </c>
      <c r="AK84" s="10">
        <f>(AJ84/AI84)*100</f>
        <v>83.29259502827831</v>
      </c>
    </row>
    <row r="85" spans="2:37" ht="13.5" customHeight="1">
      <c r="B85" s="3"/>
      <c r="C85" s="2" t="s">
        <v>128</v>
      </c>
      <c r="D85" s="35"/>
      <c r="E85" s="35"/>
      <c r="F85" s="46" t="s">
        <v>129</v>
      </c>
      <c r="G85" s="46"/>
      <c r="H85" s="46"/>
      <c r="I85" s="47" t="s">
        <v>130</v>
      </c>
      <c r="J85" s="47"/>
      <c r="AI85" s="25">
        <f>SUM(AI86:AI88)</f>
        <v>13755</v>
      </c>
      <c r="AJ85" s="25">
        <f>SUM(AJ86:AJ88)</f>
        <v>29519.6</v>
      </c>
      <c r="AK85" s="10">
        <f>(AJ85/AI85)*100</f>
        <v>214.60996001454015</v>
      </c>
    </row>
    <row r="86" spans="2:37" ht="60" customHeight="1">
      <c r="B86" s="3"/>
      <c r="C86" s="3"/>
      <c r="D86" s="43" t="s">
        <v>21</v>
      </c>
      <c r="E86" s="43"/>
      <c r="F86" s="46" t="s">
        <v>22</v>
      </c>
      <c r="G86" s="46"/>
      <c r="H86" s="46"/>
      <c r="I86" s="47" t="s">
        <v>130</v>
      </c>
      <c r="J86" s="47"/>
      <c r="AI86" s="25">
        <v>13755</v>
      </c>
      <c r="AJ86" s="24">
        <v>6877.2</v>
      </c>
      <c r="AK86" s="10">
        <f aca="true" t="shared" si="3" ref="AK86:AK103">(AJ86/AI86)*100</f>
        <v>49.99781897491821</v>
      </c>
    </row>
    <row r="87" spans="2:37" ht="20.25" customHeight="1">
      <c r="B87" s="3"/>
      <c r="C87" s="3"/>
      <c r="D87" s="37" t="s">
        <v>120</v>
      </c>
      <c r="E87" s="48"/>
      <c r="F87" s="40" t="s">
        <v>121</v>
      </c>
      <c r="G87" s="41"/>
      <c r="H87" s="42"/>
      <c r="I87" s="7"/>
      <c r="J87" s="7"/>
      <c r="AI87" s="25">
        <v>0</v>
      </c>
      <c r="AJ87" s="24">
        <v>705.53</v>
      </c>
      <c r="AK87" s="10">
        <v>0</v>
      </c>
    </row>
    <row r="88" spans="2:37" ht="20.25" customHeight="1">
      <c r="B88" s="3"/>
      <c r="C88" s="3"/>
      <c r="D88" s="37" t="s">
        <v>42</v>
      </c>
      <c r="E88" s="38"/>
      <c r="F88" s="40" t="s">
        <v>43</v>
      </c>
      <c r="G88" s="44"/>
      <c r="H88" s="45"/>
      <c r="I88" s="7"/>
      <c r="J88" s="7"/>
      <c r="AI88" s="25">
        <v>0</v>
      </c>
      <c r="AJ88" s="24">
        <v>21936.87</v>
      </c>
      <c r="AK88" s="10">
        <v>0</v>
      </c>
    </row>
    <row r="89" spans="2:37" ht="13.5" customHeight="1">
      <c r="B89" s="3"/>
      <c r="C89" s="2" t="s">
        <v>131</v>
      </c>
      <c r="D89" s="35"/>
      <c r="E89" s="35"/>
      <c r="F89" s="46" t="s">
        <v>132</v>
      </c>
      <c r="G89" s="46"/>
      <c r="H89" s="46"/>
      <c r="I89" s="47" t="s">
        <v>133</v>
      </c>
      <c r="J89" s="47"/>
      <c r="AI89" s="25">
        <f>SUM(AI90:AI93)</f>
        <v>31000</v>
      </c>
      <c r="AJ89" s="25">
        <f>SUM(AJ90:AJ93)</f>
        <v>21549.04</v>
      </c>
      <c r="AK89" s="10">
        <f t="shared" si="3"/>
        <v>69.51303225806453</v>
      </c>
    </row>
    <row r="90" spans="2:37" ht="15" customHeight="1">
      <c r="B90" s="3"/>
      <c r="C90" s="3"/>
      <c r="D90" s="43" t="s">
        <v>134</v>
      </c>
      <c r="E90" s="43"/>
      <c r="F90" s="46" t="s">
        <v>135</v>
      </c>
      <c r="G90" s="46"/>
      <c r="H90" s="46"/>
      <c r="I90" s="47" t="s">
        <v>133</v>
      </c>
      <c r="J90" s="47"/>
      <c r="AI90" s="25">
        <v>31000</v>
      </c>
      <c r="AJ90" s="24">
        <v>19977</v>
      </c>
      <c r="AK90" s="10">
        <f t="shared" si="3"/>
        <v>64.44193548387098</v>
      </c>
    </row>
    <row r="91" spans="2:37" ht="15" customHeight="1">
      <c r="B91" s="3"/>
      <c r="C91" s="3"/>
      <c r="D91" s="37" t="s">
        <v>120</v>
      </c>
      <c r="E91" s="48"/>
      <c r="F91" s="40" t="s">
        <v>121</v>
      </c>
      <c r="G91" s="41"/>
      <c r="H91" s="42"/>
      <c r="I91" s="7"/>
      <c r="J91" s="7"/>
      <c r="AI91" s="25">
        <v>0</v>
      </c>
      <c r="AJ91" s="24">
        <v>136.04</v>
      </c>
      <c r="AK91" s="10">
        <v>0</v>
      </c>
    </row>
    <row r="92" spans="2:37" ht="21.75" customHeight="1">
      <c r="B92" s="3"/>
      <c r="C92" s="3"/>
      <c r="D92" s="37" t="s">
        <v>242</v>
      </c>
      <c r="E92" s="48"/>
      <c r="F92" s="40" t="s">
        <v>248</v>
      </c>
      <c r="G92" s="41"/>
      <c r="H92" s="42"/>
      <c r="I92" s="7"/>
      <c r="J92" s="7"/>
      <c r="AI92" s="25">
        <v>0</v>
      </c>
      <c r="AJ92" s="24">
        <v>1400</v>
      </c>
      <c r="AK92" s="10">
        <v>0</v>
      </c>
    </row>
    <row r="93" spans="2:37" ht="15" customHeight="1">
      <c r="B93" s="3"/>
      <c r="C93" s="3"/>
      <c r="D93" s="37" t="s">
        <v>42</v>
      </c>
      <c r="E93" s="48"/>
      <c r="F93" s="40" t="s">
        <v>43</v>
      </c>
      <c r="G93" s="41"/>
      <c r="H93" s="42"/>
      <c r="I93" s="7"/>
      <c r="J93" s="7"/>
      <c r="AI93" s="25">
        <v>0</v>
      </c>
      <c r="AJ93" s="24">
        <v>36</v>
      </c>
      <c r="AK93" s="10">
        <v>0</v>
      </c>
    </row>
    <row r="94" spans="2:37" ht="13.5" customHeight="1">
      <c r="B94" s="3"/>
      <c r="C94" s="2" t="s">
        <v>136</v>
      </c>
      <c r="D94" s="35"/>
      <c r="E94" s="35"/>
      <c r="F94" s="46" t="s">
        <v>137</v>
      </c>
      <c r="G94" s="46"/>
      <c r="H94" s="46"/>
      <c r="I94" s="47" t="s">
        <v>138</v>
      </c>
      <c r="J94" s="47"/>
      <c r="AI94" s="25">
        <f>AI95</f>
        <v>69290</v>
      </c>
      <c r="AJ94" s="25">
        <f>AJ95</f>
        <v>43922.4</v>
      </c>
      <c r="AK94" s="10">
        <f t="shared" si="3"/>
        <v>63.389233655650166</v>
      </c>
    </row>
    <row r="95" spans="2:37" ht="15" customHeight="1">
      <c r="B95" s="3"/>
      <c r="C95" s="3"/>
      <c r="D95" s="43" t="s">
        <v>139</v>
      </c>
      <c r="E95" s="43"/>
      <c r="F95" s="46" t="s">
        <v>140</v>
      </c>
      <c r="G95" s="46"/>
      <c r="H95" s="46"/>
      <c r="I95" s="47" t="s">
        <v>138</v>
      </c>
      <c r="J95" s="47"/>
      <c r="AI95" s="25">
        <v>69290</v>
      </c>
      <c r="AJ95" s="24">
        <v>43922.4</v>
      </c>
      <c r="AK95" s="10">
        <f t="shared" si="3"/>
        <v>63.389233655650166</v>
      </c>
    </row>
    <row r="96" spans="2:37" ht="13.5" customHeight="1">
      <c r="B96" s="2" t="s">
        <v>141</v>
      </c>
      <c r="C96" s="3"/>
      <c r="D96" s="35"/>
      <c r="E96" s="35"/>
      <c r="F96" s="46" t="s">
        <v>142</v>
      </c>
      <c r="G96" s="46"/>
      <c r="H96" s="46"/>
      <c r="I96" s="55" t="s">
        <v>222</v>
      </c>
      <c r="J96" s="47"/>
      <c r="AI96" s="25">
        <f>SUM(AI97,AI103,AI109,AI111,AI113,AI117,AI119)</f>
        <v>2446563</v>
      </c>
      <c r="AJ96" s="25">
        <f>SUM(AJ97,AJ103,AJ109,AJ111,AJ113,AJ117,AJ119)</f>
        <v>1262197.39</v>
      </c>
      <c r="AK96" s="10">
        <f t="shared" si="3"/>
        <v>51.59063510729133</v>
      </c>
    </row>
    <row r="97" spans="2:37" ht="47.25" customHeight="1">
      <c r="B97" s="3"/>
      <c r="C97" s="2" t="s">
        <v>143</v>
      </c>
      <c r="D97" s="35"/>
      <c r="E97" s="35"/>
      <c r="F97" s="46" t="s">
        <v>144</v>
      </c>
      <c r="G97" s="46"/>
      <c r="H97" s="46"/>
      <c r="I97" s="47" t="s">
        <v>145</v>
      </c>
      <c r="J97" s="47"/>
      <c r="AI97" s="25">
        <f>SUM(AI98:AI102)</f>
        <v>2080493</v>
      </c>
      <c r="AJ97" s="25">
        <f>SUM(AJ98:AJ102)</f>
        <v>1035337.9800000001</v>
      </c>
      <c r="AK97" s="10">
        <f t="shared" si="3"/>
        <v>49.76406938163215</v>
      </c>
    </row>
    <row r="98" spans="2:37" ht="57.75" customHeight="1">
      <c r="B98" s="3"/>
      <c r="C98" s="3"/>
      <c r="D98" s="43" t="s">
        <v>146</v>
      </c>
      <c r="E98" s="43"/>
      <c r="F98" s="46" t="s">
        <v>147</v>
      </c>
      <c r="G98" s="46"/>
      <c r="H98" s="46"/>
      <c r="I98" s="55" t="s">
        <v>218</v>
      </c>
      <c r="J98" s="47"/>
      <c r="AI98" s="25">
        <v>2500</v>
      </c>
      <c r="AJ98" s="24">
        <v>232.23</v>
      </c>
      <c r="AK98" s="10">
        <f t="shared" si="3"/>
        <v>9.289200000000001</v>
      </c>
    </row>
    <row r="99" spans="2:37" ht="19.5" customHeight="1">
      <c r="B99" s="3"/>
      <c r="C99" s="3"/>
      <c r="D99" s="37" t="s">
        <v>120</v>
      </c>
      <c r="E99" s="48"/>
      <c r="F99" s="40" t="s">
        <v>121</v>
      </c>
      <c r="G99" s="41"/>
      <c r="H99" s="42"/>
      <c r="I99" s="8"/>
      <c r="J99" s="7"/>
      <c r="AI99" s="25">
        <v>0</v>
      </c>
      <c r="AJ99" s="24">
        <v>4.45</v>
      </c>
      <c r="AK99" s="10">
        <v>0</v>
      </c>
    </row>
    <row r="100" spans="2:37" ht="47.25" customHeight="1">
      <c r="B100" s="3"/>
      <c r="C100" s="3"/>
      <c r="D100" s="43" t="s">
        <v>37</v>
      </c>
      <c r="E100" s="43"/>
      <c r="F100" s="46" t="s">
        <v>38</v>
      </c>
      <c r="G100" s="46"/>
      <c r="H100" s="46"/>
      <c r="I100" s="47" t="s">
        <v>148</v>
      </c>
      <c r="J100" s="47"/>
      <c r="AI100" s="25">
        <v>2070493</v>
      </c>
      <c r="AJ100" s="24">
        <v>1022962</v>
      </c>
      <c r="AK100" s="10">
        <f t="shared" si="3"/>
        <v>49.406687199618645</v>
      </c>
    </row>
    <row r="101" spans="2:37" ht="45.75" customHeight="1">
      <c r="B101" s="3"/>
      <c r="C101" s="3"/>
      <c r="D101" s="37" t="s">
        <v>241</v>
      </c>
      <c r="E101" s="48"/>
      <c r="F101" s="40" t="s">
        <v>249</v>
      </c>
      <c r="G101" s="41"/>
      <c r="H101" s="42"/>
      <c r="I101" s="7"/>
      <c r="J101" s="7"/>
      <c r="AI101" s="25">
        <v>0</v>
      </c>
      <c r="AJ101" s="24">
        <v>7301.65</v>
      </c>
      <c r="AK101" s="10">
        <v>0</v>
      </c>
    </row>
    <row r="102" spans="2:37" ht="57.75" customHeight="1">
      <c r="B102" s="3"/>
      <c r="C102" s="3"/>
      <c r="D102" s="43" t="s">
        <v>149</v>
      </c>
      <c r="E102" s="43"/>
      <c r="F102" s="46" t="s">
        <v>150</v>
      </c>
      <c r="G102" s="46"/>
      <c r="H102" s="46"/>
      <c r="I102" s="55" t="s">
        <v>219</v>
      </c>
      <c r="J102" s="47"/>
      <c r="AI102" s="25">
        <v>7500</v>
      </c>
      <c r="AJ102" s="24">
        <v>4837.65</v>
      </c>
      <c r="AK102" s="10">
        <f t="shared" si="3"/>
        <v>64.502</v>
      </c>
    </row>
    <row r="103" spans="2:37" ht="59.25" customHeight="1">
      <c r="B103" s="3"/>
      <c r="C103" s="2" t="s">
        <v>151</v>
      </c>
      <c r="D103" s="35"/>
      <c r="E103" s="35"/>
      <c r="F103" s="46" t="s">
        <v>152</v>
      </c>
      <c r="G103" s="46"/>
      <c r="H103" s="46"/>
      <c r="I103" s="47" t="s">
        <v>153</v>
      </c>
      <c r="J103" s="47"/>
      <c r="AI103" s="25">
        <f>SUM(AI107:AI108)</f>
        <v>11579</v>
      </c>
      <c r="AJ103" s="25">
        <f>SUM(AJ107:AJ108)</f>
        <v>7188</v>
      </c>
      <c r="AK103" s="10">
        <f t="shared" si="3"/>
        <v>62.077899645910705</v>
      </c>
    </row>
    <row r="104" spans="1:37" ht="21.75" customHeight="1" hidden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AI104" s="25"/>
      <c r="AJ104" s="24"/>
      <c r="AK104" s="10"/>
    </row>
    <row r="105" spans="1:37" ht="13.5" customHeight="1" hidden="1">
      <c r="A105" s="36"/>
      <c r="B105" s="36"/>
      <c r="C105" s="36"/>
      <c r="D105" s="36"/>
      <c r="E105" s="36"/>
      <c r="F105" s="36"/>
      <c r="G105" s="36"/>
      <c r="H105" s="36"/>
      <c r="I105" s="36"/>
      <c r="J105" s="5"/>
      <c r="AI105" s="25"/>
      <c r="AJ105" s="24"/>
      <c r="AK105" s="10"/>
    </row>
    <row r="106" spans="1:37" ht="63.75" customHeight="1" hidden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AI106" s="25"/>
      <c r="AJ106" s="24"/>
      <c r="AK106" s="10"/>
    </row>
    <row r="107" spans="2:37" ht="43.5" customHeight="1">
      <c r="B107" s="3"/>
      <c r="C107" s="3"/>
      <c r="D107" s="43" t="s">
        <v>37</v>
      </c>
      <c r="E107" s="43"/>
      <c r="F107" s="46" t="s">
        <v>38</v>
      </c>
      <c r="G107" s="46"/>
      <c r="H107" s="46"/>
      <c r="I107" s="47" t="s">
        <v>154</v>
      </c>
      <c r="J107" s="47"/>
      <c r="AI107" s="25">
        <v>3722</v>
      </c>
      <c r="AJ107" s="24">
        <v>3510</v>
      </c>
      <c r="AK107" s="10">
        <f aca="true" t="shared" si="4" ref="AK107:AK130">(AJ107/AI107)*100</f>
        <v>94.30413756045138</v>
      </c>
    </row>
    <row r="108" spans="2:37" ht="34.5" customHeight="1">
      <c r="B108" s="3"/>
      <c r="C108" s="3"/>
      <c r="D108" s="43" t="s">
        <v>155</v>
      </c>
      <c r="E108" s="43"/>
      <c r="F108" s="46" t="s">
        <v>156</v>
      </c>
      <c r="G108" s="46"/>
      <c r="H108" s="46"/>
      <c r="I108" s="47" t="s">
        <v>157</v>
      </c>
      <c r="J108" s="47"/>
      <c r="AI108" s="25">
        <v>7857</v>
      </c>
      <c r="AJ108" s="24">
        <v>3678</v>
      </c>
      <c r="AK108" s="10">
        <f t="shared" si="4"/>
        <v>46.81176021382207</v>
      </c>
    </row>
    <row r="109" spans="2:37" ht="27" customHeight="1">
      <c r="B109" s="3"/>
      <c r="C109" s="2" t="s">
        <v>158</v>
      </c>
      <c r="D109" s="35"/>
      <c r="E109" s="35"/>
      <c r="F109" s="46" t="s">
        <v>159</v>
      </c>
      <c r="G109" s="46"/>
      <c r="H109" s="46"/>
      <c r="I109" s="47" t="s">
        <v>160</v>
      </c>
      <c r="J109" s="47"/>
      <c r="AI109" s="25">
        <f>AI110</f>
        <v>110637</v>
      </c>
      <c r="AJ109" s="24">
        <f>AJ110</f>
        <v>80648</v>
      </c>
      <c r="AK109" s="10">
        <f t="shared" si="4"/>
        <v>72.89423972088903</v>
      </c>
    </row>
    <row r="110" spans="2:37" ht="34.5" customHeight="1">
      <c r="B110" s="3"/>
      <c r="C110" s="3"/>
      <c r="D110" s="43" t="s">
        <v>155</v>
      </c>
      <c r="E110" s="43"/>
      <c r="F110" s="46" t="s">
        <v>156</v>
      </c>
      <c r="G110" s="46"/>
      <c r="H110" s="46"/>
      <c r="I110" s="47" t="s">
        <v>160</v>
      </c>
      <c r="J110" s="47"/>
      <c r="AI110" s="25">
        <v>110637</v>
      </c>
      <c r="AJ110" s="24">
        <v>80648</v>
      </c>
      <c r="AK110" s="10">
        <f t="shared" si="4"/>
        <v>72.89423972088903</v>
      </c>
    </row>
    <row r="111" spans="2:37" ht="13.5" customHeight="1">
      <c r="B111" s="3"/>
      <c r="C111" s="2" t="s">
        <v>161</v>
      </c>
      <c r="D111" s="35"/>
      <c r="E111" s="35"/>
      <c r="F111" s="46" t="s">
        <v>162</v>
      </c>
      <c r="G111" s="46"/>
      <c r="H111" s="46"/>
      <c r="I111" s="47" t="s">
        <v>163</v>
      </c>
      <c r="J111" s="47"/>
      <c r="AI111" s="25">
        <f>AI112</f>
        <v>86748</v>
      </c>
      <c r="AJ111" s="24">
        <f>AJ112</f>
        <v>42642</v>
      </c>
      <c r="AK111" s="10">
        <f t="shared" si="4"/>
        <v>49.15617651127403</v>
      </c>
    </row>
    <row r="112" spans="2:37" ht="36.75" customHeight="1">
      <c r="B112" s="3"/>
      <c r="C112" s="3"/>
      <c r="D112" s="43" t="s">
        <v>155</v>
      </c>
      <c r="E112" s="43"/>
      <c r="F112" s="46" t="s">
        <v>156</v>
      </c>
      <c r="G112" s="46"/>
      <c r="H112" s="46"/>
      <c r="I112" s="47" t="s">
        <v>163</v>
      </c>
      <c r="J112" s="47"/>
      <c r="AI112" s="25">
        <v>86748</v>
      </c>
      <c r="AJ112" s="24">
        <v>42642</v>
      </c>
      <c r="AK112" s="10">
        <f t="shared" si="4"/>
        <v>49.15617651127403</v>
      </c>
    </row>
    <row r="113" spans="2:37" ht="13.5" customHeight="1">
      <c r="B113" s="3"/>
      <c r="C113" s="2" t="s">
        <v>164</v>
      </c>
      <c r="D113" s="35"/>
      <c r="E113" s="35"/>
      <c r="F113" s="46" t="s">
        <v>165</v>
      </c>
      <c r="G113" s="46"/>
      <c r="H113" s="46"/>
      <c r="I113" s="47" t="s">
        <v>166</v>
      </c>
      <c r="J113" s="47"/>
      <c r="AI113" s="25">
        <f>AI116</f>
        <v>56960</v>
      </c>
      <c r="AJ113" s="24">
        <f>SUM(AJ114:AJ116)</f>
        <v>29083.51</v>
      </c>
      <c r="AK113" s="10">
        <f t="shared" si="4"/>
        <v>51.05953300561797</v>
      </c>
    </row>
    <row r="114" spans="2:37" ht="22.5" customHeight="1">
      <c r="B114" s="3"/>
      <c r="C114" s="2"/>
      <c r="D114" s="37" t="s">
        <v>120</v>
      </c>
      <c r="E114" s="39"/>
      <c r="F114" s="40" t="s">
        <v>121</v>
      </c>
      <c r="G114" s="41"/>
      <c r="H114" s="42"/>
      <c r="I114" s="7"/>
      <c r="J114" s="7"/>
      <c r="AI114" s="25">
        <v>0</v>
      </c>
      <c r="AJ114" s="24">
        <v>565.51</v>
      </c>
      <c r="AK114" s="10">
        <v>0</v>
      </c>
    </row>
    <row r="115" spans="2:37" ht="19.5" customHeight="1">
      <c r="B115" s="3"/>
      <c r="C115" s="2"/>
      <c r="D115" s="37" t="s">
        <v>42</v>
      </c>
      <c r="E115" s="39"/>
      <c r="F115" s="40" t="s">
        <v>43</v>
      </c>
      <c r="G115" s="41"/>
      <c r="H115" s="42"/>
      <c r="I115" s="7"/>
      <c r="J115" s="7"/>
      <c r="AI115" s="25">
        <v>0</v>
      </c>
      <c r="AJ115" s="24">
        <v>36</v>
      </c>
      <c r="AK115" s="10">
        <v>0</v>
      </c>
    </row>
    <row r="116" spans="2:37" ht="34.5" customHeight="1">
      <c r="B116" s="3"/>
      <c r="C116" s="3"/>
      <c r="D116" s="43" t="s">
        <v>155</v>
      </c>
      <c r="E116" s="43"/>
      <c r="F116" s="46" t="s">
        <v>156</v>
      </c>
      <c r="G116" s="46"/>
      <c r="H116" s="46"/>
      <c r="I116" s="47" t="s">
        <v>166</v>
      </c>
      <c r="J116" s="47"/>
      <c r="AI116" s="25">
        <v>56960</v>
      </c>
      <c r="AJ116" s="24">
        <v>28482</v>
      </c>
      <c r="AK116" s="10">
        <f t="shared" si="4"/>
        <v>50.00351123595506</v>
      </c>
    </row>
    <row r="117" spans="2:37" ht="24.75" customHeight="1">
      <c r="B117" s="3"/>
      <c r="C117" s="2" t="s">
        <v>167</v>
      </c>
      <c r="D117" s="35"/>
      <c r="E117" s="35"/>
      <c r="F117" s="46" t="s">
        <v>168</v>
      </c>
      <c r="G117" s="46"/>
      <c r="H117" s="46"/>
      <c r="I117" s="55" t="s">
        <v>220</v>
      </c>
      <c r="J117" s="47"/>
      <c r="AI117" s="25">
        <f>AI118</f>
        <v>24000</v>
      </c>
      <c r="AJ117" s="24">
        <f>AJ118</f>
        <v>11781.9</v>
      </c>
      <c r="AK117" s="10">
        <f t="shared" si="4"/>
        <v>49.091249999999995</v>
      </c>
    </row>
    <row r="118" spans="2:37" ht="15" customHeight="1">
      <c r="B118" s="3"/>
      <c r="C118" s="3"/>
      <c r="D118" s="43" t="s">
        <v>139</v>
      </c>
      <c r="E118" s="43"/>
      <c r="F118" s="46" t="s">
        <v>140</v>
      </c>
      <c r="G118" s="46"/>
      <c r="H118" s="46"/>
      <c r="I118" s="55" t="s">
        <v>220</v>
      </c>
      <c r="J118" s="47"/>
      <c r="AI118" s="25">
        <v>24000</v>
      </c>
      <c r="AJ118" s="24">
        <v>11781.9</v>
      </c>
      <c r="AK118" s="10">
        <f t="shared" si="4"/>
        <v>49.091249999999995</v>
      </c>
    </row>
    <row r="119" spans="2:37" ht="13.5" customHeight="1">
      <c r="B119" s="3"/>
      <c r="C119" s="2" t="s">
        <v>169</v>
      </c>
      <c r="D119" s="35"/>
      <c r="E119" s="35"/>
      <c r="F119" s="46" t="s">
        <v>19</v>
      </c>
      <c r="G119" s="46"/>
      <c r="H119" s="46"/>
      <c r="I119" s="55" t="s">
        <v>221</v>
      </c>
      <c r="J119" s="47"/>
      <c r="AI119" s="25">
        <f>AI120</f>
        <v>76146</v>
      </c>
      <c r="AJ119" s="24">
        <f>AJ120</f>
        <v>55516</v>
      </c>
      <c r="AK119" s="10">
        <f t="shared" si="4"/>
        <v>72.90730964200351</v>
      </c>
    </row>
    <row r="120" spans="2:37" ht="34.5" customHeight="1">
      <c r="B120" s="3"/>
      <c r="C120" s="3"/>
      <c r="D120" s="43" t="s">
        <v>155</v>
      </c>
      <c r="E120" s="43"/>
      <c r="F120" s="46" t="s">
        <v>156</v>
      </c>
      <c r="G120" s="46"/>
      <c r="H120" s="46"/>
      <c r="I120" s="55" t="s">
        <v>221</v>
      </c>
      <c r="J120" s="47"/>
      <c r="AI120" s="25">
        <v>76146</v>
      </c>
      <c r="AJ120" s="24">
        <v>55516</v>
      </c>
      <c r="AK120" s="10">
        <f t="shared" si="4"/>
        <v>72.90730964200351</v>
      </c>
    </row>
    <row r="121" spans="2:37" ht="18.75" customHeight="1">
      <c r="B121" s="2" t="s">
        <v>170</v>
      </c>
      <c r="C121" s="3"/>
      <c r="D121" s="35"/>
      <c r="E121" s="35"/>
      <c r="F121" s="46" t="s">
        <v>171</v>
      </c>
      <c r="G121" s="46"/>
      <c r="H121" s="46"/>
      <c r="I121" s="47" t="s">
        <v>172</v>
      </c>
      <c r="J121" s="47"/>
      <c r="AI121" s="25">
        <f>AI122</f>
        <v>958606.88</v>
      </c>
      <c r="AJ121" s="25">
        <f>AJ122</f>
        <v>471073.58</v>
      </c>
      <c r="AK121" s="10">
        <f t="shared" si="4"/>
        <v>49.141477056788915</v>
      </c>
    </row>
    <row r="122" spans="2:37" ht="13.5" customHeight="1">
      <c r="B122" s="3"/>
      <c r="C122" s="2" t="s">
        <v>173</v>
      </c>
      <c r="D122" s="35"/>
      <c r="E122" s="35"/>
      <c r="F122" s="46" t="s">
        <v>19</v>
      </c>
      <c r="G122" s="46"/>
      <c r="H122" s="46"/>
      <c r="I122" s="55" t="s">
        <v>225</v>
      </c>
      <c r="J122" s="47"/>
      <c r="AI122" s="25">
        <f>SUM(AI123:AI126)</f>
        <v>958606.88</v>
      </c>
      <c r="AJ122" s="25">
        <f>SUM(AJ123:AJ126)</f>
        <v>471073.58</v>
      </c>
      <c r="AK122" s="10">
        <f t="shared" si="4"/>
        <v>49.141477056788915</v>
      </c>
    </row>
    <row r="123" spans="2:37" ht="19.5" customHeight="1">
      <c r="B123" s="3"/>
      <c r="C123" s="2"/>
      <c r="D123" s="37" t="s">
        <v>120</v>
      </c>
      <c r="E123" s="39"/>
      <c r="F123" s="40" t="s">
        <v>121</v>
      </c>
      <c r="G123" s="41"/>
      <c r="H123" s="42"/>
      <c r="I123" s="7"/>
      <c r="J123" s="7"/>
      <c r="AI123" s="25">
        <v>0</v>
      </c>
      <c r="AJ123" s="24">
        <v>1770.18</v>
      </c>
      <c r="AK123" s="10">
        <v>0</v>
      </c>
    </row>
    <row r="124" spans="2:37" ht="21.75" customHeight="1">
      <c r="B124" s="3"/>
      <c r="C124" s="2"/>
      <c r="D124" s="37" t="s">
        <v>42</v>
      </c>
      <c r="E124" s="39"/>
      <c r="F124" s="40" t="s">
        <v>43</v>
      </c>
      <c r="G124" s="41"/>
      <c r="H124" s="42"/>
      <c r="I124" s="7"/>
      <c r="J124" s="7"/>
      <c r="AI124" s="25">
        <v>0</v>
      </c>
      <c r="AJ124" s="24">
        <v>25</v>
      </c>
      <c r="AK124" s="10">
        <v>0</v>
      </c>
    </row>
    <row r="125" spans="2:37" ht="59.25" customHeight="1">
      <c r="B125" s="3"/>
      <c r="C125" s="3"/>
      <c r="D125" s="43" t="s">
        <v>16</v>
      </c>
      <c r="E125" s="43"/>
      <c r="F125" s="46" t="s">
        <v>17</v>
      </c>
      <c r="G125" s="46"/>
      <c r="H125" s="46"/>
      <c r="I125" s="55" t="s">
        <v>223</v>
      </c>
      <c r="J125" s="47"/>
      <c r="AI125" s="25">
        <v>825234.13</v>
      </c>
      <c r="AJ125" s="24">
        <v>395233.52</v>
      </c>
      <c r="AK125" s="10">
        <f t="shared" si="4"/>
        <v>47.893501447886074</v>
      </c>
    </row>
    <row r="126" spans="2:37" ht="59.25" customHeight="1">
      <c r="B126" s="3"/>
      <c r="C126" s="3"/>
      <c r="D126" s="43" t="s">
        <v>46</v>
      </c>
      <c r="E126" s="43"/>
      <c r="F126" s="46" t="s">
        <v>17</v>
      </c>
      <c r="G126" s="46"/>
      <c r="H126" s="46"/>
      <c r="I126" s="55" t="s">
        <v>224</v>
      </c>
      <c r="J126" s="47"/>
      <c r="AI126" s="25">
        <v>133372.75</v>
      </c>
      <c r="AJ126" s="24">
        <v>74044.88</v>
      </c>
      <c r="AK126" s="10">
        <f t="shared" si="4"/>
        <v>55.51724771364466</v>
      </c>
    </row>
    <row r="127" spans="2:37" ht="22.5" customHeight="1">
      <c r="B127" s="11" t="s">
        <v>234</v>
      </c>
      <c r="C127" s="3"/>
      <c r="D127" s="49"/>
      <c r="E127" s="48"/>
      <c r="F127" s="40" t="s">
        <v>250</v>
      </c>
      <c r="G127" s="41"/>
      <c r="H127" s="42"/>
      <c r="I127" s="8"/>
      <c r="J127" s="7"/>
      <c r="AI127" s="25">
        <f>AI128</f>
        <v>164533</v>
      </c>
      <c r="AJ127" s="25">
        <f>AJ128</f>
        <v>164533</v>
      </c>
      <c r="AK127" s="10">
        <f t="shared" si="4"/>
        <v>100</v>
      </c>
    </row>
    <row r="128" spans="2:37" ht="18" customHeight="1">
      <c r="B128" s="3"/>
      <c r="C128" s="11" t="s">
        <v>235</v>
      </c>
      <c r="D128" s="49"/>
      <c r="E128" s="48"/>
      <c r="F128" s="40" t="s">
        <v>251</v>
      </c>
      <c r="G128" s="41"/>
      <c r="H128" s="42"/>
      <c r="I128" s="8"/>
      <c r="J128" s="7"/>
      <c r="AI128" s="25">
        <f>AI129</f>
        <v>164533</v>
      </c>
      <c r="AJ128" s="25">
        <f>AJ129</f>
        <v>164533</v>
      </c>
      <c r="AK128" s="10">
        <f t="shared" si="4"/>
        <v>100</v>
      </c>
    </row>
    <row r="129" spans="2:37" ht="40.5" customHeight="1">
      <c r="B129" s="3"/>
      <c r="C129" s="15"/>
      <c r="D129" s="37" t="s">
        <v>155</v>
      </c>
      <c r="E129" s="38"/>
      <c r="F129" s="40" t="s">
        <v>156</v>
      </c>
      <c r="G129" s="44"/>
      <c r="H129" s="45"/>
      <c r="I129" s="8"/>
      <c r="J129" s="7"/>
      <c r="AI129" s="25">
        <v>164533</v>
      </c>
      <c r="AJ129" s="24">
        <v>164533</v>
      </c>
      <c r="AK129" s="10">
        <f t="shared" si="4"/>
        <v>100</v>
      </c>
    </row>
    <row r="130" spans="2:37" ht="19.5" customHeight="1">
      <c r="B130" s="2" t="s">
        <v>174</v>
      </c>
      <c r="C130" s="3"/>
      <c r="D130" s="35"/>
      <c r="E130" s="35"/>
      <c r="F130" s="46" t="s">
        <v>175</v>
      </c>
      <c r="G130" s="46"/>
      <c r="H130" s="46"/>
      <c r="I130" s="47" t="s">
        <v>176</v>
      </c>
      <c r="J130" s="47"/>
      <c r="AI130" s="25">
        <f>AI134</f>
        <v>2200</v>
      </c>
      <c r="AJ130" s="25">
        <f>AJ134</f>
        <v>1975.24</v>
      </c>
      <c r="AK130" s="10">
        <f t="shared" si="4"/>
        <v>89.78363636363636</v>
      </c>
    </row>
    <row r="131" spans="1:37" ht="2.25" customHeight="1" hidden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AI131" s="25"/>
      <c r="AJ131" s="24"/>
      <c r="AK131" s="10"/>
    </row>
    <row r="132" spans="1:37" ht="13.5" customHeight="1" hidden="1">
      <c r="A132" s="36"/>
      <c r="B132" s="36"/>
      <c r="C132" s="36"/>
      <c r="D132" s="36"/>
      <c r="E132" s="36"/>
      <c r="F132" s="36"/>
      <c r="G132" s="36"/>
      <c r="H132" s="36"/>
      <c r="I132" s="36"/>
      <c r="J132" s="5"/>
      <c r="AI132" s="25"/>
      <c r="AJ132" s="24"/>
      <c r="AK132" s="10"/>
    </row>
    <row r="133" spans="1:37" ht="63.75" customHeight="1" hidden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AI133" s="25"/>
      <c r="AJ133" s="24"/>
      <c r="AK133" s="10"/>
    </row>
    <row r="134" spans="2:37" ht="35.25" customHeight="1">
      <c r="B134" s="3"/>
      <c r="C134" s="2" t="s">
        <v>177</v>
      </c>
      <c r="D134" s="35"/>
      <c r="E134" s="35"/>
      <c r="F134" s="46" t="s">
        <v>178</v>
      </c>
      <c r="G134" s="46"/>
      <c r="H134" s="46"/>
      <c r="I134" s="47" t="s">
        <v>176</v>
      </c>
      <c r="J134" s="47"/>
      <c r="AI134" s="25">
        <f>AI135</f>
        <v>2200</v>
      </c>
      <c r="AJ134" s="25">
        <f>AJ135</f>
        <v>1975.24</v>
      </c>
      <c r="AK134" s="10">
        <f>(AJ134/AI134)*100</f>
        <v>89.78363636363636</v>
      </c>
    </row>
    <row r="135" spans="2:37" ht="18.75" customHeight="1">
      <c r="B135" s="3"/>
      <c r="C135" s="3"/>
      <c r="D135" s="43" t="s">
        <v>134</v>
      </c>
      <c r="E135" s="43"/>
      <c r="F135" s="46" t="s">
        <v>135</v>
      </c>
      <c r="G135" s="46"/>
      <c r="H135" s="46"/>
      <c r="I135" s="47" t="s">
        <v>176</v>
      </c>
      <c r="J135" s="47"/>
      <c r="AI135" s="25">
        <v>2200</v>
      </c>
      <c r="AJ135" s="24">
        <v>1975.24</v>
      </c>
      <c r="AK135" s="10">
        <f aca="true" t="shared" si="5" ref="AK135:AK141">(AJ135/AI135)*100</f>
        <v>89.78363636363636</v>
      </c>
    </row>
    <row r="136" spans="2:37" ht="13.5" customHeight="1">
      <c r="B136" s="2" t="s">
        <v>179</v>
      </c>
      <c r="C136" s="3"/>
      <c r="D136" s="35"/>
      <c r="E136" s="35"/>
      <c r="F136" s="46" t="s">
        <v>180</v>
      </c>
      <c r="G136" s="46"/>
      <c r="H136" s="46"/>
      <c r="I136" s="60" t="s">
        <v>228</v>
      </c>
      <c r="J136" s="51"/>
      <c r="AI136" s="25">
        <f>AI137</f>
        <v>18801.39</v>
      </c>
      <c r="AJ136" s="25">
        <f>AJ137</f>
        <v>19341.39</v>
      </c>
      <c r="AK136" s="10">
        <f t="shared" si="5"/>
        <v>102.87212807138195</v>
      </c>
    </row>
    <row r="137" spans="2:37" ht="13.5" customHeight="1">
      <c r="B137" s="3"/>
      <c r="C137" s="2" t="s">
        <v>181</v>
      </c>
      <c r="D137" s="35"/>
      <c r="E137" s="35"/>
      <c r="F137" s="46" t="s">
        <v>182</v>
      </c>
      <c r="G137" s="46"/>
      <c r="H137" s="46"/>
      <c r="I137" s="55" t="s">
        <v>228</v>
      </c>
      <c r="J137" s="47"/>
      <c r="AI137" s="25">
        <f>SUM(AI138:AI140)</f>
        <v>18801.39</v>
      </c>
      <c r="AJ137" s="25">
        <f>SUM(AJ138:AJ140)</f>
        <v>19341.39</v>
      </c>
      <c r="AK137" s="10">
        <f t="shared" si="5"/>
        <v>102.87212807138195</v>
      </c>
    </row>
    <row r="138" spans="2:37" ht="33.75" customHeight="1">
      <c r="B138" s="3"/>
      <c r="C138" s="2"/>
      <c r="D138" s="37" t="s">
        <v>242</v>
      </c>
      <c r="E138" s="39"/>
      <c r="F138" s="40" t="s">
        <v>248</v>
      </c>
      <c r="G138" s="41"/>
      <c r="H138" s="42"/>
      <c r="I138" s="8"/>
      <c r="J138" s="7"/>
      <c r="AI138" s="25">
        <v>0</v>
      </c>
      <c r="AJ138" s="24">
        <v>540</v>
      </c>
      <c r="AK138" s="10">
        <v>0</v>
      </c>
    </row>
    <row r="139" spans="2:37" ht="60" customHeight="1">
      <c r="B139" s="3"/>
      <c r="C139" s="3"/>
      <c r="D139" s="43" t="s">
        <v>16</v>
      </c>
      <c r="E139" s="43"/>
      <c r="F139" s="46" t="s">
        <v>17</v>
      </c>
      <c r="G139" s="46"/>
      <c r="H139" s="46"/>
      <c r="I139" s="55" t="s">
        <v>227</v>
      </c>
      <c r="J139" s="47"/>
      <c r="AI139" s="25">
        <v>15311.52</v>
      </c>
      <c r="AJ139" s="24">
        <v>15311.52</v>
      </c>
      <c r="AK139" s="10">
        <f t="shared" si="5"/>
        <v>100</v>
      </c>
    </row>
    <row r="140" spans="2:37" ht="60.75" customHeight="1">
      <c r="B140" s="3"/>
      <c r="C140" s="3"/>
      <c r="D140" s="43" t="s">
        <v>46</v>
      </c>
      <c r="E140" s="43"/>
      <c r="F140" s="46" t="s">
        <v>17</v>
      </c>
      <c r="G140" s="46"/>
      <c r="H140" s="46"/>
      <c r="I140" s="55" t="s">
        <v>226</v>
      </c>
      <c r="J140" s="47"/>
      <c r="AI140" s="25">
        <v>3489.87</v>
      </c>
      <c r="AJ140" s="24">
        <v>3489.87</v>
      </c>
      <c r="AK140" s="10">
        <f t="shared" si="5"/>
        <v>100</v>
      </c>
    </row>
    <row r="141" spans="2:37" ht="13.5" customHeight="1">
      <c r="B141" s="61" t="s">
        <v>257</v>
      </c>
      <c r="C141" s="61"/>
      <c r="D141" s="61"/>
      <c r="E141" s="61"/>
      <c r="F141" s="61"/>
      <c r="G141" s="62" t="s">
        <v>183</v>
      </c>
      <c r="H141" s="62"/>
      <c r="I141" s="63"/>
      <c r="J141" s="63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26">
        <f>SUM(AI11,AI21,AI25,AI39,AI44,AI72,AI84,AI96,AI121,AI130,AI136,AI127,AI17)</f>
        <v>14607756.13</v>
      </c>
      <c r="AJ141" s="26">
        <f>SUM(AJ11,AJ21,AJ25,AJ39,AJ44,AJ72,AJ84,AJ96,AJ121,AJ130,AJ136,AJ127,AJ17)</f>
        <v>8016868.81</v>
      </c>
      <c r="AK141" s="21">
        <f t="shared" si="5"/>
        <v>54.880905312594365</v>
      </c>
    </row>
    <row r="142" spans="2:37" ht="13.5" customHeight="1">
      <c r="B142" s="56" t="s">
        <v>258</v>
      </c>
      <c r="C142" s="56"/>
      <c r="D142" s="56"/>
      <c r="E142" s="56"/>
      <c r="F142" s="56"/>
      <c r="G142" s="56"/>
      <c r="H142" s="56"/>
      <c r="I142" s="56"/>
      <c r="J142" s="56"/>
      <c r="AI142" s="25"/>
      <c r="AJ142" s="24"/>
      <c r="AK142" s="10"/>
    </row>
    <row r="143" spans="2:37" ht="13.5" customHeight="1">
      <c r="B143" s="2" t="s">
        <v>10</v>
      </c>
      <c r="C143" s="3"/>
      <c r="D143" s="35"/>
      <c r="E143" s="35"/>
      <c r="F143" s="46" t="s">
        <v>11</v>
      </c>
      <c r="G143" s="46"/>
      <c r="H143" s="46"/>
      <c r="I143" s="47" t="s">
        <v>184</v>
      </c>
      <c r="J143" s="47"/>
      <c r="AI143" s="25">
        <f>SUM(AI144)</f>
        <v>806751</v>
      </c>
      <c r="AJ143" s="25">
        <f>SUM(AJ144)</f>
        <v>796751</v>
      </c>
      <c r="AK143" s="10">
        <f aca="true" t="shared" si="6" ref="AK143:AK155">(AJ143/AI143)*100</f>
        <v>98.7604601667677</v>
      </c>
    </row>
    <row r="144" spans="2:37" ht="13.5" customHeight="1">
      <c r="B144" s="3"/>
      <c r="C144" s="2" t="s">
        <v>186</v>
      </c>
      <c r="D144" s="35"/>
      <c r="E144" s="35"/>
      <c r="F144" s="46" t="s">
        <v>187</v>
      </c>
      <c r="G144" s="46"/>
      <c r="H144" s="46"/>
      <c r="I144" s="47" t="s">
        <v>185</v>
      </c>
      <c r="J144" s="47"/>
      <c r="AI144" s="25">
        <f>SUM(AI145:AI146)</f>
        <v>806751</v>
      </c>
      <c r="AJ144" s="25">
        <f>SUM(AJ145:AJ146)</f>
        <v>796751</v>
      </c>
      <c r="AK144" s="10">
        <f t="shared" si="6"/>
        <v>98.7604601667677</v>
      </c>
    </row>
    <row r="145" spans="2:37" ht="60.75" customHeight="1">
      <c r="B145" s="3"/>
      <c r="C145" s="3"/>
      <c r="D145" s="64" t="s">
        <v>191</v>
      </c>
      <c r="E145" s="43"/>
      <c r="F145" s="46" t="s">
        <v>189</v>
      </c>
      <c r="G145" s="46"/>
      <c r="H145" s="46"/>
      <c r="I145" s="47" t="s">
        <v>185</v>
      </c>
      <c r="J145" s="47"/>
      <c r="AI145" s="25">
        <v>10000</v>
      </c>
      <c r="AJ145" s="24">
        <v>0</v>
      </c>
      <c r="AK145" s="10">
        <f t="shared" si="6"/>
        <v>0</v>
      </c>
    </row>
    <row r="146" spans="2:37" ht="37.5" customHeight="1">
      <c r="B146" s="3"/>
      <c r="C146" s="3"/>
      <c r="D146" s="37" t="s">
        <v>188</v>
      </c>
      <c r="E146" s="39"/>
      <c r="F146" s="52" t="s">
        <v>192</v>
      </c>
      <c r="G146" s="41"/>
      <c r="H146" s="42"/>
      <c r="I146" s="50" t="s">
        <v>190</v>
      </c>
      <c r="J146" s="51"/>
      <c r="AI146" s="25">
        <v>796751</v>
      </c>
      <c r="AJ146" s="24">
        <v>796751</v>
      </c>
      <c r="AK146" s="10">
        <f t="shared" si="6"/>
        <v>100</v>
      </c>
    </row>
    <row r="147" spans="2:37" ht="13.5" customHeight="1">
      <c r="B147" s="2" t="s">
        <v>193</v>
      </c>
      <c r="C147" s="3"/>
      <c r="D147" s="53"/>
      <c r="E147" s="54"/>
      <c r="F147" s="52" t="s">
        <v>194</v>
      </c>
      <c r="G147" s="41"/>
      <c r="H147" s="42"/>
      <c r="I147" s="50" t="s">
        <v>195</v>
      </c>
      <c r="J147" s="51"/>
      <c r="AI147" s="25">
        <f>AI148</f>
        <v>276680</v>
      </c>
      <c r="AJ147" s="25">
        <f>AJ148</f>
        <v>0</v>
      </c>
      <c r="AK147" s="10">
        <f t="shared" si="6"/>
        <v>0</v>
      </c>
    </row>
    <row r="148" spans="2:37" ht="13.5" customHeight="1">
      <c r="B148" s="3"/>
      <c r="C148" s="2" t="s">
        <v>196</v>
      </c>
      <c r="D148" s="35"/>
      <c r="E148" s="35"/>
      <c r="F148" s="46" t="s">
        <v>197</v>
      </c>
      <c r="G148" s="46"/>
      <c r="H148" s="46"/>
      <c r="I148" s="47" t="s">
        <v>195</v>
      </c>
      <c r="J148" s="47"/>
      <c r="AI148" s="25">
        <f>AI151</f>
        <v>276680</v>
      </c>
      <c r="AJ148" s="25">
        <f>AJ151</f>
        <v>0</v>
      </c>
      <c r="AK148" s="10">
        <f t="shared" si="6"/>
        <v>0</v>
      </c>
    </row>
    <row r="149" spans="1:37" ht="15.75" customHeight="1" hidden="1">
      <c r="A149" s="36"/>
      <c r="B149" s="36"/>
      <c r="C149" s="36"/>
      <c r="D149" s="36"/>
      <c r="E149" s="36"/>
      <c r="F149" s="36"/>
      <c r="G149" s="36"/>
      <c r="H149" s="36"/>
      <c r="I149" s="36"/>
      <c r="J149" s="5"/>
      <c r="AI149" s="25"/>
      <c r="AJ149" s="24"/>
      <c r="AK149" s="10" t="e">
        <f t="shared" si="6"/>
        <v>#DIV/0!</v>
      </c>
    </row>
    <row r="150" spans="1:37" ht="63.75" customHeight="1" hidden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AI150" s="25"/>
      <c r="AJ150" s="24"/>
      <c r="AK150" s="10" t="e">
        <f t="shared" si="6"/>
        <v>#DIV/0!</v>
      </c>
    </row>
    <row r="151" spans="2:37" ht="38.25" customHeight="1">
      <c r="B151" s="3"/>
      <c r="C151" s="3"/>
      <c r="D151" s="43" t="s">
        <v>198</v>
      </c>
      <c r="E151" s="43"/>
      <c r="F151" s="46" t="s">
        <v>199</v>
      </c>
      <c r="G151" s="46"/>
      <c r="H151" s="46"/>
      <c r="I151" s="55" t="s">
        <v>233</v>
      </c>
      <c r="J151" s="47"/>
      <c r="AI151" s="25">
        <v>276680</v>
      </c>
      <c r="AJ151" s="24">
        <v>0</v>
      </c>
      <c r="AK151" s="10">
        <f t="shared" si="6"/>
        <v>0</v>
      </c>
    </row>
    <row r="152" spans="2:37" ht="13.5" customHeight="1">
      <c r="B152" s="2" t="s">
        <v>200</v>
      </c>
      <c r="C152" s="3"/>
      <c r="D152" s="35"/>
      <c r="E152" s="35"/>
      <c r="F152" s="46" t="s">
        <v>201</v>
      </c>
      <c r="G152" s="46"/>
      <c r="H152" s="46"/>
      <c r="I152" s="47" t="s">
        <v>202</v>
      </c>
      <c r="J152" s="47"/>
      <c r="AI152" s="25">
        <f>AI153</f>
        <v>115244</v>
      </c>
      <c r="AJ152" s="24">
        <f>AJ153</f>
        <v>0</v>
      </c>
      <c r="AK152" s="10">
        <f t="shared" si="6"/>
        <v>0</v>
      </c>
    </row>
    <row r="153" spans="2:37" ht="13.5" customHeight="1">
      <c r="B153" s="3"/>
      <c r="C153" s="2" t="s">
        <v>203</v>
      </c>
      <c r="D153" s="35"/>
      <c r="E153" s="35"/>
      <c r="F153" s="46" t="s">
        <v>19</v>
      </c>
      <c r="G153" s="46"/>
      <c r="H153" s="46"/>
      <c r="I153" s="47" t="s">
        <v>202</v>
      </c>
      <c r="J153" s="47"/>
      <c r="AI153" s="25">
        <f>AI154</f>
        <v>115244</v>
      </c>
      <c r="AJ153" s="24">
        <f>AJ154</f>
        <v>0</v>
      </c>
      <c r="AK153" s="10">
        <f t="shared" si="6"/>
        <v>0</v>
      </c>
    </row>
    <row r="154" spans="2:37" ht="59.25" customHeight="1">
      <c r="B154" s="3"/>
      <c r="C154" s="3"/>
      <c r="D154" s="43" t="s">
        <v>188</v>
      </c>
      <c r="E154" s="43"/>
      <c r="F154" s="46" t="s">
        <v>189</v>
      </c>
      <c r="G154" s="46"/>
      <c r="H154" s="46"/>
      <c r="I154" s="47" t="s">
        <v>202</v>
      </c>
      <c r="J154" s="47"/>
      <c r="AI154" s="25">
        <v>115244</v>
      </c>
      <c r="AJ154" s="24">
        <v>0</v>
      </c>
      <c r="AK154" s="10">
        <f t="shared" si="6"/>
        <v>0</v>
      </c>
    </row>
    <row r="155" spans="2:37" ht="13.5" customHeight="1">
      <c r="B155" s="2" t="s">
        <v>125</v>
      </c>
      <c r="C155" s="3"/>
      <c r="D155" s="35"/>
      <c r="E155" s="35"/>
      <c r="F155" s="46" t="s">
        <v>126</v>
      </c>
      <c r="G155" s="46"/>
      <c r="H155" s="46"/>
      <c r="I155" s="47" t="s">
        <v>204</v>
      </c>
      <c r="J155" s="47"/>
      <c r="AI155" s="25">
        <f>AI156</f>
        <v>261123</v>
      </c>
      <c r="AJ155" s="24">
        <f>AJ156</f>
        <v>0</v>
      </c>
      <c r="AK155" s="10">
        <f t="shared" si="6"/>
        <v>0</v>
      </c>
    </row>
    <row r="156" spans="2:37" ht="13.5" customHeight="1">
      <c r="B156" s="3"/>
      <c r="C156" s="2" t="s">
        <v>128</v>
      </c>
      <c r="D156" s="35"/>
      <c r="E156" s="35"/>
      <c r="F156" s="46" t="s">
        <v>129</v>
      </c>
      <c r="G156" s="46"/>
      <c r="H156" s="46"/>
      <c r="I156" s="47" t="s">
        <v>204</v>
      </c>
      <c r="J156" s="47"/>
      <c r="AI156" s="25">
        <f>AI157</f>
        <v>261123</v>
      </c>
      <c r="AJ156" s="25">
        <f>AJ157</f>
        <v>0</v>
      </c>
      <c r="AK156" s="10">
        <f aca="true" t="shared" si="7" ref="AK156:AK162">(AJ156/AI156)*100</f>
        <v>0</v>
      </c>
    </row>
    <row r="157" spans="2:37" ht="61.5" customHeight="1">
      <c r="B157" s="3"/>
      <c r="C157" s="3"/>
      <c r="D157" s="43" t="s">
        <v>188</v>
      </c>
      <c r="E157" s="43"/>
      <c r="F157" s="46" t="s">
        <v>189</v>
      </c>
      <c r="G157" s="46"/>
      <c r="H157" s="46"/>
      <c r="I157" s="47" t="s">
        <v>204</v>
      </c>
      <c r="J157" s="47"/>
      <c r="AI157" s="25">
        <v>261123</v>
      </c>
      <c r="AJ157" s="24">
        <v>0</v>
      </c>
      <c r="AK157" s="10">
        <f t="shared" si="7"/>
        <v>0</v>
      </c>
    </row>
    <row r="158" spans="2:37" ht="13.5" customHeight="1">
      <c r="B158" s="2" t="s">
        <v>179</v>
      </c>
      <c r="C158" s="3"/>
      <c r="D158" s="35"/>
      <c r="E158" s="35"/>
      <c r="F158" s="46" t="s">
        <v>180</v>
      </c>
      <c r="G158" s="46"/>
      <c r="H158" s="46"/>
      <c r="I158" s="47" t="s">
        <v>205</v>
      </c>
      <c r="J158" s="47"/>
      <c r="AI158" s="25">
        <f>AI159</f>
        <v>150000</v>
      </c>
      <c r="AJ158" s="24">
        <f>AJ159</f>
        <v>209741.88</v>
      </c>
      <c r="AK158" s="10">
        <f t="shared" si="7"/>
        <v>139.82792</v>
      </c>
    </row>
    <row r="159" spans="2:37" ht="13.5" customHeight="1">
      <c r="B159" s="3"/>
      <c r="C159" s="2" t="s">
        <v>181</v>
      </c>
      <c r="D159" s="35"/>
      <c r="E159" s="35"/>
      <c r="F159" s="46" t="s">
        <v>182</v>
      </c>
      <c r="G159" s="46"/>
      <c r="H159" s="46"/>
      <c r="I159" s="47" t="s">
        <v>205</v>
      </c>
      <c r="J159" s="47"/>
      <c r="AI159" s="25">
        <f>AI160</f>
        <v>150000</v>
      </c>
      <c r="AJ159" s="25">
        <f>AJ160</f>
        <v>209741.88</v>
      </c>
      <c r="AK159" s="10">
        <f t="shared" si="7"/>
        <v>139.82792</v>
      </c>
    </row>
    <row r="160" spans="2:37" ht="59.25" customHeight="1">
      <c r="B160" s="3"/>
      <c r="C160" s="3"/>
      <c r="D160" s="43" t="s">
        <v>188</v>
      </c>
      <c r="E160" s="43"/>
      <c r="F160" s="46" t="s">
        <v>189</v>
      </c>
      <c r="G160" s="46"/>
      <c r="H160" s="46"/>
      <c r="I160" s="47" t="s">
        <v>205</v>
      </c>
      <c r="J160" s="47"/>
      <c r="AI160" s="25">
        <v>150000</v>
      </c>
      <c r="AJ160" s="24">
        <v>209741.88</v>
      </c>
      <c r="AK160" s="10">
        <f t="shared" si="7"/>
        <v>139.82792</v>
      </c>
    </row>
    <row r="161" spans="2:37" ht="13.5" customHeight="1">
      <c r="B161" s="61" t="s">
        <v>258</v>
      </c>
      <c r="C161" s="65"/>
      <c r="D161" s="65"/>
      <c r="E161" s="65"/>
      <c r="F161" s="66"/>
      <c r="G161" s="66" t="s">
        <v>183</v>
      </c>
      <c r="H161" s="62"/>
      <c r="I161" s="67" t="s">
        <v>206</v>
      </c>
      <c r="J161" s="68"/>
      <c r="AI161" s="26">
        <f>SUM(AI143,AI147,AI152,AI155,AI158)</f>
        <v>1609798</v>
      </c>
      <c r="AJ161" s="26">
        <f>SUM(AJ143,AJ147,AJ152,AJ155,AJ158)</f>
        <v>1006492.88</v>
      </c>
      <c r="AK161" s="21">
        <f t="shared" si="7"/>
        <v>62.522930206150086</v>
      </c>
    </row>
    <row r="162" spans="2:37" ht="13.5" customHeight="1">
      <c r="B162" s="56" t="s">
        <v>207</v>
      </c>
      <c r="C162" s="56"/>
      <c r="D162" s="56"/>
      <c r="E162" s="56"/>
      <c r="F162" s="56"/>
      <c r="G162" s="56"/>
      <c r="H162" s="56"/>
      <c r="I162" s="69" t="s">
        <v>208</v>
      </c>
      <c r="J162" s="69"/>
      <c r="AI162" s="26">
        <f>SUM(AI161,AI141)</f>
        <v>16217554.13</v>
      </c>
      <c r="AJ162" s="26">
        <f>SUM(AJ161,AJ141)</f>
        <v>9023361.69</v>
      </c>
      <c r="AK162" s="21">
        <f t="shared" si="7"/>
        <v>55.63947323787966</v>
      </c>
    </row>
    <row r="163" spans="1:10" ht="5.25" customHeight="1" hidden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2:10" ht="13.5" customHeight="1" hidden="1">
      <c r="B164" s="70" t="s">
        <v>209</v>
      </c>
      <c r="C164" s="70"/>
      <c r="D164" s="70"/>
      <c r="E164" s="36"/>
      <c r="F164" s="36"/>
      <c r="G164" s="36"/>
      <c r="H164" s="36"/>
      <c r="I164" s="36"/>
      <c r="J164" s="36"/>
    </row>
    <row r="165" spans="1:10" ht="32.25" customHeight="1" hidden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ht="13.5" customHeight="1" hidden="1">
      <c r="A166" s="36"/>
      <c r="B166" s="36"/>
      <c r="C166" s="36"/>
      <c r="D166" s="36"/>
      <c r="E166" s="36"/>
      <c r="F166" s="36"/>
      <c r="G166" s="36"/>
      <c r="H166" s="36"/>
      <c r="I166" s="36"/>
      <c r="J166" s="5"/>
    </row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</sheetData>
  <sheetProtection/>
  <mergeCells count="410">
    <mergeCell ref="I90:J90"/>
    <mergeCell ref="F32:H32"/>
    <mergeCell ref="D38:E38"/>
    <mergeCell ref="F38:H38"/>
    <mergeCell ref="D37:E37"/>
    <mergeCell ref="D66:E66"/>
    <mergeCell ref="F66:H66"/>
    <mergeCell ref="F37:H37"/>
    <mergeCell ref="D32:E32"/>
    <mergeCell ref="D33:E33"/>
    <mergeCell ref="A166:I166"/>
    <mergeCell ref="B161:F161"/>
    <mergeCell ref="G161:H161"/>
    <mergeCell ref="I161:J161"/>
    <mergeCell ref="B162:H162"/>
    <mergeCell ref="I162:J162"/>
    <mergeCell ref="A163:J163"/>
    <mergeCell ref="B164:D164"/>
    <mergeCell ref="E164:J164"/>
    <mergeCell ref="A165:J165"/>
    <mergeCell ref="D129:E129"/>
    <mergeCell ref="D138:E138"/>
    <mergeCell ref="F138:H138"/>
    <mergeCell ref="D135:E135"/>
    <mergeCell ref="F135:H135"/>
    <mergeCell ref="D137:E137"/>
    <mergeCell ref="F137:H137"/>
    <mergeCell ref="A131:J131"/>
    <mergeCell ref="A132:I132"/>
    <mergeCell ref="A133:J133"/>
    <mergeCell ref="D160:E160"/>
    <mergeCell ref="F160:H160"/>
    <mergeCell ref="I160:J160"/>
    <mergeCell ref="D159:E159"/>
    <mergeCell ref="F159:H159"/>
    <mergeCell ref="I159:J159"/>
    <mergeCell ref="D157:E157"/>
    <mergeCell ref="F157:H157"/>
    <mergeCell ref="I157:J157"/>
    <mergeCell ref="D158:E158"/>
    <mergeCell ref="F158:H158"/>
    <mergeCell ref="I158:J158"/>
    <mergeCell ref="D155:E155"/>
    <mergeCell ref="F155:H155"/>
    <mergeCell ref="I155:J155"/>
    <mergeCell ref="D156:E156"/>
    <mergeCell ref="F156:H156"/>
    <mergeCell ref="I156:J156"/>
    <mergeCell ref="D153:E153"/>
    <mergeCell ref="F153:H153"/>
    <mergeCell ref="I153:J153"/>
    <mergeCell ref="D154:E154"/>
    <mergeCell ref="F154:H154"/>
    <mergeCell ref="I154:J154"/>
    <mergeCell ref="D151:E151"/>
    <mergeCell ref="F151:H151"/>
    <mergeCell ref="I151:J151"/>
    <mergeCell ref="D152:E152"/>
    <mergeCell ref="F152:H152"/>
    <mergeCell ref="I152:J152"/>
    <mergeCell ref="D146:E146"/>
    <mergeCell ref="F146:H146"/>
    <mergeCell ref="I146:J146"/>
    <mergeCell ref="A150:J150"/>
    <mergeCell ref="D148:E148"/>
    <mergeCell ref="F148:H148"/>
    <mergeCell ref="I148:J148"/>
    <mergeCell ref="A149:I149"/>
    <mergeCell ref="D144:E144"/>
    <mergeCell ref="F144:H144"/>
    <mergeCell ref="I144:J144"/>
    <mergeCell ref="D145:E145"/>
    <mergeCell ref="F145:H145"/>
    <mergeCell ref="I145:J145"/>
    <mergeCell ref="B142:J142"/>
    <mergeCell ref="D143:E143"/>
    <mergeCell ref="F143:H143"/>
    <mergeCell ref="I143:J143"/>
    <mergeCell ref="D140:E140"/>
    <mergeCell ref="F140:H140"/>
    <mergeCell ref="I140:J140"/>
    <mergeCell ref="B141:F141"/>
    <mergeCell ref="G141:H141"/>
    <mergeCell ref="I141:J141"/>
    <mergeCell ref="I137:J137"/>
    <mergeCell ref="D139:E139"/>
    <mergeCell ref="F139:H139"/>
    <mergeCell ref="I139:J139"/>
    <mergeCell ref="I135:J135"/>
    <mergeCell ref="D136:E136"/>
    <mergeCell ref="F136:H136"/>
    <mergeCell ref="I136:J136"/>
    <mergeCell ref="D134:E134"/>
    <mergeCell ref="F134:H134"/>
    <mergeCell ref="I134:J134"/>
    <mergeCell ref="D126:E126"/>
    <mergeCell ref="F126:H126"/>
    <mergeCell ref="I126:J126"/>
    <mergeCell ref="D130:E130"/>
    <mergeCell ref="F130:H130"/>
    <mergeCell ref="I130:J130"/>
    <mergeCell ref="D127:E127"/>
    <mergeCell ref="F127:H127"/>
    <mergeCell ref="D128:E128"/>
    <mergeCell ref="F128:H128"/>
    <mergeCell ref="D125:E125"/>
    <mergeCell ref="F125:H125"/>
    <mergeCell ref="I125:J125"/>
    <mergeCell ref="D123:E123"/>
    <mergeCell ref="D124:E124"/>
    <mergeCell ref="F123:H123"/>
    <mergeCell ref="F124:H124"/>
    <mergeCell ref="D121:E121"/>
    <mergeCell ref="F121:H121"/>
    <mergeCell ref="I121:J121"/>
    <mergeCell ref="D122:E122"/>
    <mergeCell ref="F122:H122"/>
    <mergeCell ref="I122:J122"/>
    <mergeCell ref="D119:E119"/>
    <mergeCell ref="F119:H119"/>
    <mergeCell ref="I119:J119"/>
    <mergeCell ref="D120:E120"/>
    <mergeCell ref="F120:H120"/>
    <mergeCell ref="I120:J120"/>
    <mergeCell ref="D117:E117"/>
    <mergeCell ref="F117:H117"/>
    <mergeCell ref="I117:J117"/>
    <mergeCell ref="D118:E118"/>
    <mergeCell ref="F118:H118"/>
    <mergeCell ref="I118:J118"/>
    <mergeCell ref="D113:E113"/>
    <mergeCell ref="F113:H113"/>
    <mergeCell ref="I113:J113"/>
    <mergeCell ref="D116:E116"/>
    <mergeCell ref="F116:H116"/>
    <mergeCell ref="I116:J116"/>
    <mergeCell ref="D115:E115"/>
    <mergeCell ref="F115:H115"/>
    <mergeCell ref="D114:E114"/>
    <mergeCell ref="F114:H114"/>
    <mergeCell ref="D111:E111"/>
    <mergeCell ref="F111:H111"/>
    <mergeCell ref="I111:J111"/>
    <mergeCell ref="D112:E112"/>
    <mergeCell ref="F112:H112"/>
    <mergeCell ref="I112:J112"/>
    <mergeCell ref="D109:E109"/>
    <mergeCell ref="F109:H109"/>
    <mergeCell ref="I109:J109"/>
    <mergeCell ref="D110:E110"/>
    <mergeCell ref="F110:H110"/>
    <mergeCell ref="I110:J110"/>
    <mergeCell ref="I108:J108"/>
    <mergeCell ref="A104:J104"/>
    <mergeCell ref="A105:I105"/>
    <mergeCell ref="A106:J106"/>
    <mergeCell ref="D107:E107"/>
    <mergeCell ref="F107:H107"/>
    <mergeCell ref="I107:J107"/>
    <mergeCell ref="D89:E89"/>
    <mergeCell ref="F89:H89"/>
    <mergeCell ref="D108:E108"/>
    <mergeCell ref="F108:H108"/>
    <mergeCell ref="D103:E103"/>
    <mergeCell ref="F103:H103"/>
    <mergeCell ref="I103:J103"/>
    <mergeCell ref="F101:H101"/>
    <mergeCell ref="D101:E101"/>
    <mergeCell ref="D102:E102"/>
    <mergeCell ref="F102:H102"/>
    <mergeCell ref="I102:J102"/>
    <mergeCell ref="I98:J98"/>
    <mergeCell ref="D100:E100"/>
    <mergeCell ref="F100:H100"/>
    <mergeCell ref="I100:J100"/>
    <mergeCell ref="D99:E99"/>
    <mergeCell ref="F99:H99"/>
    <mergeCell ref="D98:E98"/>
    <mergeCell ref="F98:H98"/>
    <mergeCell ref="D91:E91"/>
    <mergeCell ref="F91:H91"/>
    <mergeCell ref="I95:J95"/>
    <mergeCell ref="D97:E97"/>
    <mergeCell ref="F97:H97"/>
    <mergeCell ref="I97:J97"/>
    <mergeCell ref="D93:E93"/>
    <mergeCell ref="F93:H93"/>
    <mergeCell ref="D86:E86"/>
    <mergeCell ref="F86:H86"/>
    <mergeCell ref="I86:J86"/>
    <mergeCell ref="D87:E87"/>
    <mergeCell ref="F87:H87"/>
    <mergeCell ref="D84:E84"/>
    <mergeCell ref="F84:H84"/>
    <mergeCell ref="I84:J84"/>
    <mergeCell ref="D85:E85"/>
    <mergeCell ref="F85:H85"/>
    <mergeCell ref="I85:J85"/>
    <mergeCell ref="A81:I81"/>
    <mergeCell ref="A82:J82"/>
    <mergeCell ref="D83:E83"/>
    <mergeCell ref="F83:H83"/>
    <mergeCell ref="I83:J83"/>
    <mergeCell ref="D79:E79"/>
    <mergeCell ref="F79:H79"/>
    <mergeCell ref="I79:J79"/>
    <mergeCell ref="A80:J80"/>
    <mergeCell ref="D77:E77"/>
    <mergeCell ref="F77:H77"/>
    <mergeCell ref="I77:J77"/>
    <mergeCell ref="D78:E78"/>
    <mergeCell ref="F78:H78"/>
    <mergeCell ref="I78:J78"/>
    <mergeCell ref="D75:E75"/>
    <mergeCell ref="F75:H75"/>
    <mergeCell ref="I75:J75"/>
    <mergeCell ref="D76:E76"/>
    <mergeCell ref="F76:H76"/>
    <mergeCell ref="I76:J76"/>
    <mergeCell ref="D73:E73"/>
    <mergeCell ref="F73:H73"/>
    <mergeCell ref="I73:J73"/>
    <mergeCell ref="D74:E74"/>
    <mergeCell ref="F74:H74"/>
    <mergeCell ref="I74:J74"/>
    <mergeCell ref="D69:E69"/>
    <mergeCell ref="F69:H69"/>
    <mergeCell ref="I69:J69"/>
    <mergeCell ref="D72:E72"/>
    <mergeCell ref="F72:H72"/>
    <mergeCell ref="I72:J72"/>
    <mergeCell ref="D71:E71"/>
    <mergeCell ref="F70:H70"/>
    <mergeCell ref="F71:H71"/>
    <mergeCell ref="D67:E67"/>
    <mergeCell ref="F67:H67"/>
    <mergeCell ref="I67:J67"/>
    <mergeCell ref="D68:E68"/>
    <mergeCell ref="F68:H68"/>
    <mergeCell ref="I68:J68"/>
    <mergeCell ref="D64:E64"/>
    <mergeCell ref="F64:H64"/>
    <mergeCell ref="I64:J64"/>
    <mergeCell ref="D65:E65"/>
    <mergeCell ref="F65:H65"/>
    <mergeCell ref="I65:J65"/>
    <mergeCell ref="D62:E62"/>
    <mergeCell ref="F62:H62"/>
    <mergeCell ref="I62:J62"/>
    <mergeCell ref="D63:E63"/>
    <mergeCell ref="F63:H63"/>
    <mergeCell ref="I63:J63"/>
    <mergeCell ref="D60:E60"/>
    <mergeCell ref="F60:H60"/>
    <mergeCell ref="I60:J60"/>
    <mergeCell ref="D61:E61"/>
    <mergeCell ref="F61:H61"/>
    <mergeCell ref="I61:J61"/>
    <mergeCell ref="D57:E57"/>
    <mergeCell ref="F57:H57"/>
    <mergeCell ref="I57:J57"/>
    <mergeCell ref="D58:E58"/>
    <mergeCell ref="F58:H58"/>
    <mergeCell ref="I58:J58"/>
    <mergeCell ref="D55:E55"/>
    <mergeCell ref="F55:H55"/>
    <mergeCell ref="I55:J55"/>
    <mergeCell ref="D56:E56"/>
    <mergeCell ref="F56:H56"/>
    <mergeCell ref="I56:J56"/>
    <mergeCell ref="D53:E53"/>
    <mergeCell ref="F53:H53"/>
    <mergeCell ref="I53:J53"/>
    <mergeCell ref="D54:E54"/>
    <mergeCell ref="F54:H54"/>
    <mergeCell ref="I54:J54"/>
    <mergeCell ref="D51:E51"/>
    <mergeCell ref="F51:H51"/>
    <mergeCell ref="I51:J51"/>
    <mergeCell ref="D52:E52"/>
    <mergeCell ref="F52:H52"/>
    <mergeCell ref="I52:J52"/>
    <mergeCell ref="D49:E49"/>
    <mergeCell ref="F49:H49"/>
    <mergeCell ref="I49:J49"/>
    <mergeCell ref="D50:E50"/>
    <mergeCell ref="F50:H50"/>
    <mergeCell ref="I50:J50"/>
    <mergeCell ref="D47:E47"/>
    <mergeCell ref="F47:H47"/>
    <mergeCell ref="I47:J47"/>
    <mergeCell ref="D48:E48"/>
    <mergeCell ref="F48:H48"/>
    <mergeCell ref="I48:J48"/>
    <mergeCell ref="D45:E45"/>
    <mergeCell ref="F45:H45"/>
    <mergeCell ref="I45:J45"/>
    <mergeCell ref="D46:E46"/>
    <mergeCell ref="F46:H46"/>
    <mergeCell ref="I46:J46"/>
    <mergeCell ref="D41:E41"/>
    <mergeCell ref="F41:H41"/>
    <mergeCell ref="I41:J41"/>
    <mergeCell ref="D44:E44"/>
    <mergeCell ref="F44:H44"/>
    <mergeCell ref="I44:J44"/>
    <mergeCell ref="D42:E42"/>
    <mergeCell ref="D43:E43"/>
    <mergeCell ref="F42:H42"/>
    <mergeCell ref="F43:H43"/>
    <mergeCell ref="D39:E39"/>
    <mergeCell ref="F39:H39"/>
    <mergeCell ref="I39:J39"/>
    <mergeCell ref="D40:E40"/>
    <mergeCell ref="F40:H40"/>
    <mergeCell ref="I40:J40"/>
    <mergeCell ref="D35:E35"/>
    <mergeCell ref="F35:H35"/>
    <mergeCell ref="I35:J35"/>
    <mergeCell ref="I36:J36"/>
    <mergeCell ref="D36:E36"/>
    <mergeCell ref="F36:H36"/>
    <mergeCell ref="D31:E31"/>
    <mergeCell ref="F31:H31"/>
    <mergeCell ref="I31:J31"/>
    <mergeCell ref="D34:E34"/>
    <mergeCell ref="F34:H34"/>
    <mergeCell ref="I34:J34"/>
    <mergeCell ref="F33:H33"/>
    <mergeCell ref="D30:E30"/>
    <mergeCell ref="F30:H30"/>
    <mergeCell ref="I30:J30"/>
    <mergeCell ref="D29:E29"/>
    <mergeCell ref="F29:H29"/>
    <mergeCell ref="D26:E26"/>
    <mergeCell ref="F26:H26"/>
    <mergeCell ref="I26:J26"/>
    <mergeCell ref="D28:E28"/>
    <mergeCell ref="F28:H28"/>
    <mergeCell ref="I28:J28"/>
    <mergeCell ref="I24:J24"/>
    <mergeCell ref="D22:E22"/>
    <mergeCell ref="D25:E25"/>
    <mergeCell ref="F25:H25"/>
    <mergeCell ref="I25:J25"/>
    <mergeCell ref="I22:J22"/>
    <mergeCell ref="D23:E23"/>
    <mergeCell ref="F23:H23"/>
    <mergeCell ref="I23:J23"/>
    <mergeCell ref="I15:J15"/>
    <mergeCell ref="D21:E21"/>
    <mergeCell ref="F21:H21"/>
    <mergeCell ref="I21:J21"/>
    <mergeCell ref="D16:E16"/>
    <mergeCell ref="F16:H16"/>
    <mergeCell ref="F19:H19"/>
    <mergeCell ref="B6:AK6"/>
    <mergeCell ref="F13:H13"/>
    <mergeCell ref="I13:J13"/>
    <mergeCell ref="D14:E14"/>
    <mergeCell ref="F14:H14"/>
    <mergeCell ref="I14:J14"/>
    <mergeCell ref="I8:J8"/>
    <mergeCell ref="D9:E9"/>
    <mergeCell ref="F9:H9"/>
    <mergeCell ref="I9:J9"/>
    <mergeCell ref="B10:J10"/>
    <mergeCell ref="D11:E11"/>
    <mergeCell ref="F11:H11"/>
    <mergeCell ref="I11:J11"/>
    <mergeCell ref="D12:E12"/>
    <mergeCell ref="D15:E15"/>
    <mergeCell ref="F15:H15"/>
    <mergeCell ref="I147:J147"/>
    <mergeCell ref="F147:H147"/>
    <mergeCell ref="D147:E147"/>
    <mergeCell ref="F94:H94"/>
    <mergeCell ref="D96:E96"/>
    <mergeCell ref="F96:H96"/>
    <mergeCell ref="I96:J96"/>
    <mergeCell ref="I94:J94"/>
    <mergeCell ref="D95:E95"/>
    <mergeCell ref="F95:H95"/>
    <mergeCell ref="D88:E88"/>
    <mergeCell ref="F92:H92"/>
    <mergeCell ref="D92:E92"/>
    <mergeCell ref="I89:J89"/>
    <mergeCell ref="F88:H88"/>
    <mergeCell ref="D90:E90"/>
    <mergeCell ref="F90:H90"/>
    <mergeCell ref="F129:H129"/>
    <mergeCell ref="D94:E94"/>
    <mergeCell ref="D20:E20"/>
    <mergeCell ref="F20:H20"/>
    <mergeCell ref="D59:E59"/>
    <mergeCell ref="F59:H59"/>
    <mergeCell ref="D70:E70"/>
    <mergeCell ref="F22:H22"/>
    <mergeCell ref="D24:E24"/>
    <mergeCell ref="F24:H24"/>
    <mergeCell ref="A7:I7"/>
    <mergeCell ref="D19:E19"/>
    <mergeCell ref="D27:E27"/>
    <mergeCell ref="F27:H27"/>
    <mergeCell ref="D13:E13"/>
    <mergeCell ref="F17:H17"/>
    <mergeCell ref="F12:H12"/>
    <mergeCell ref="I12:J12"/>
    <mergeCell ref="D8:E8"/>
    <mergeCell ref="F8:H8"/>
  </mergeCells>
  <printOptions/>
  <pageMargins left="0.5905511811023623" right="0" top="0.1968503937007874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Barwicka</dc:creator>
  <cp:keywords/>
  <dc:description/>
  <cp:lastModifiedBy>Urząd Gminy Skarżysko Kościelne</cp:lastModifiedBy>
  <cp:lastPrinted>2011-08-08T13:07:04Z</cp:lastPrinted>
  <dcterms:created xsi:type="dcterms:W3CDTF">2011-07-05T07:01:23Z</dcterms:created>
  <dcterms:modified xsi:type="dcterms:W3CDTF">2011-08-08T13:07:38Z</dcterms:modified>
  <cp:category/>
  <cp:version/>
  <cp:contentType/>
  <cp:contentStatus/>
</cp:coreProperties>
</file>