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Oświata'!$6:$6</definedName>
  </definedNames>
  <calcPr fullCalcOnLoad="1"/>
</workbook>
</file>

<file path=xl/sharedStrings.xml><?xml version="1.0" encoding="utf-8"?>
<sst xmlns="http://schemas.openxmlformats.org/spreadsheetml/2006/main" count="102" uniqueCount="66">
  <si>
    <t>Ogółem  r.80101</t>
  </si>
  <si>
    <t>Ogółem r.85401</t>
  </si>
  <si>
    <t>Ogółem  r.80104</t>
  </si>
  <si>
    <t>Jednostki/rozdział</t>
  </si>
  <si>
    <t>Szkoła Podstawowa w  Grzybowej Górze</t>
  </si>
  <si>
    <t>Szkoła Podstawowa w  Majkowie</t>
  </si>
  <si>
    <t>Szkoła Podstawowa w  Kierzu Niedźwiedzim</t>
  </si>
  <si>
    <t>Ogółem 80146</t>
  </si>
  <si>
    <t>Ogółem 80195</t>
  </si>
  <si>
    <t>Ogółem 85446</t>
  </si>
  <si>
    <t>Ogółem  r.80103</t>
  </si>
  <si>
    <t xml:space="preserve">Subwencja oświatowa 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</si>
  <si>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</si>
  <si>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</si>
  <si>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</si>
  <si>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</si>
  <si>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Plan </t>
  </si>
  <si>
    <t xml:space="preserve"> </t>
  </si>
  <si>
    <t>Załącznik Nr 12</t>
  </si>
  <si>
    <t xml:space="preserve">Razem 85415 </t>
  </si>
  <si>
    <t>Szkoła Podstawowa Grzybowa Góra</t>
  </si>
  <si>
    <t>Ilość dzieci 2009/2010</t>
  </si>
  <si>
    <t>Plan na 2010r.</t>
  </si>
  <si>
    <t>Przysługująca subwencja na 2010r.</t>
  </si>
  <si>
    <t>Ogółem 80148</t>
  </si>
  <si>
    <t>Zespół Szkół  w Skarżysku Koscielnym</t>
  </si>
  <si>
    <t>Zespół Szkół 85395- Projekt Kapitał Ludzki</t>
  </si>
  <si>
    <t>Ogółem r.85395</t>
  </si>
  <si>
    <t>Zespół Szkół w Skarżysku Kościelnym</t>
  </si>
  <si>
    <t>UG na komisje egzaminacyjne</t>
  </si>
  <si>
    <t>RAZEM  Z INWESTYCJAMI</t>
  </si>
  <si>
    <t>RAZEM PLANY FINANSOWE JEDNOSTEK OŚWIATOWYCH</t>
  </si>
  <si>
    <t>Zadania oświatowe realizowane przez URZĄD GMINY</t>
  </si>
  <si>
    <t>Zespół Szkół Publicznych w  Skarżysku Kościelnym</t>
  </si>
  <si>
    <t>Ogółem 92601</t>
  </si>
  <si>
    <t xml:space="preserve">Rozdział 80101 - Szkoły Podstawowe </t>
  </si>
  <si>
    <t>Rozdział 80104- Przedszkola</t>
  </si>
  <si>
    <t>Przedszkole Samorządowe w Skarżysku Kościelnym</t>
  </si>
  <si>
    <t>Rozdział 80110 - Gimnazja</t>
  </si>
  <si>
    <t xml:space="preserve">Rozdział 80146 - Dokształcanie i doskonalenie nauczycieli </t>
  </si>
  <si>
    <t>Szkoła Podstawowa im. Stefana Żeromskiego w  Majkowie</t>
  </si>
  <si>
    <t>Szkoła Podstawowa   Lipowe Pole Skarbowe</t>
  </si>
  <si>
    <t>Publiczna Szkoła Podstawowa w  Kierzu Niedźwiedzim</t>
  </si>
  <si>
    <t>Rozdział  80103 - Oddziały przedszkolne w szkołach podstawowych</t>
  </si>
  <si>
    <t>Rozdział  80195-Pozostała działalność ( Odpisy na fundusz socjalny emerytowanych nauczycieli)</t>
  </si>
  <si>
    <t>Rozdział 80148 - Stołówki szkolne i przedszkolne</t>
  </si>
  <si>
    <t xml:space="preserve">Rozdział 85401 - Świetlice szkolne </t>
  </si>
  <si>
    <t xml:space="preserve">Rozdział 85415 - Pomoc materialna dla uczniów (wyprawka szkolna)  </t>
  </si>
  <si>
    <t>Rozdział 85446 - Dokształcanie i doskonalenie nauczycieli</t>
  </si>
  <si>
    <t>Rozdział  85395- Pozostała działalność  (Projekt Kapitał Ludzki- Bądź aktywny możesz wygrać)</t>
  </si>
  <si>
    <t>Rozdział 92601- Obiekty sportowe (Boisko ORLIK)</t>
  </si>
  <si>
    <t>Rozdział 80113 - Dowożenie uczniów do szkół (dowóz dzieci niepełnosprawnych)</t>
  </si>
  <si>
    <t>Rozdział 80113 - Dowożenie uczniów do szkół (dowóz do gimnazjum)</t>
  </si>
  <si>
    <t>Rozdział 80101 - Szkoły podstawowe (Inwestycje oświatowe)</t>
  </si>
  <si>
    <t xml:space="preserve">Rozdział 80195 - Pozostała działalność (Komisje egzaminacyjne na awans zawodowy nauczycieli i inne) </t>
  </si>
  <si>
    <t>RAZEM ZADANIA  OŚWIATY REALIZOWANE PRZEZ URZĄD GMINY</t>
  </si>
  <si>
    <t>OGÓŁEM ZADANIA OŚWIATY</t>
  </si>
  <si>
    <t>Zadania realizowane przez jednostki oświatowe</t>
  </si>
  <si>
    <t xml:space="preserve"> Realizacja planów finansowych  zadań  oświatowych w  2010 roku</t>
  </si>
  <si>
    <t>Plan po zmianach                  w 2010r.</t>
  </si>
  <si>
    <t xml:space="preserve">Wykonanie za  2010r. </t>
  </si>
  <si>
    <t>Przedszkole</t>
  </si>
  <si>
    <t>Ogółem 85415</t>
  </si>
  <si>
    <t xml:space="preserve">Rozdział 85415 -Pomoc materialna wyprawka szkolna </t>
  </si>
  <si>
    <t>Rozdział  85395- Pozostała działalność  (Projekt Kapitał Ludzki- Baśniowy Świat)</t>
  </si>
  <si>
    <t xml:space="preserve">% wyk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</si>
</sst>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51" applyFont="1" applyBorder="1" applyAlignment="1">
      <alignment vertical="center" wrapText="1"/>
      <protection/>
    </xf>
    <xf numFmtId="0" fontId="2" fillId="0" borderId="10" xfId="51" applyFont="1" applyBorder="1" applyAlignment="1">
      <alignment wrapText="1"/>
      <protection/>
    </xf>
    <xf numFmtId="0" fontId="1" fillId="0" borderId="10" xfId="51" applyFont="1" applyBorder="1" applyAlignment="1">
      <alignment wrapText="1"/>
      <protection/>
    </xf>
    <xf numFmtId="4" fontId="1" fillId="0" borderId="11" xfId="51" applyNumberFormat="1" applyFont="1" applyBorder="1">
      <alignment/>
      <protection/>
    </xf>
    <xf numFmtId="4" fontId="1" fillId="0" borderId="11" xfId="51" applyNumberFormat="1" applyFont="1" applyBorder="1" applyAlignment="1">
      <alignment/>
      <protection/>
    </xf>
    <xf numFmtId="4" fontId="2" fillId="0" borderId="11" xfId="51" applyNumberFormat="1" applyFont="1" applyBorder="1" applyAlignment="1">
      <alignment/>
      <protection/>
    </xf>
    <xf numFmtId="4" fontId="2" fillId="0" borderId="12" xfId="51" applyNumberFormat="1" applyFont="1" applyBorder="1" applyAlignment="1">
      <alignment/>
      <protection/>
    </xf>
    <xf numFmtId="0" fontId="1" fillId="0" borderId="10" xfId="51" applyFont="1" applyBorder="1" applyAlignment="1">
      <alignment wrapText="1"/>
      <protection/>
    </xf>
    <xf numFmtId="0" fontId="2" fillId="0" borderId="10" xfId="51" applyFont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2" xfId="51" applyNumberFormat="1" applyFont="1" applyBorder="1" applyAlignment="1">
      <alignment/>
      <protection/>
    </xf>
    <xf numFmtId="4" fontId="2" fillId="0" borderId="13" xfId="51" applyNumberFormat="1" applyFont="1" applyBorder="1" applyAlignment="1">
      <alignment wrapText="1"/>
      <protection/>
    </xf>
    <xf numFmtId="4" fontId="3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2" fillId="0" borderId="13" xfId="51" applyNumberFormat="1" applyFont="1" applyBorder="1" applyAlignment="1">
      <alignment vertical="center" wrapText="1"/>
      <protection/>
    </xf>
    <xf numFmtId="4" fontId="2" fillId="0" borderId="14" xfId="51" applyNumberFormat="1" applyFont="1" applyBorder="1" applyAlignment="1">
      <alignment wrapText="1"/>
      <protection/>
    </xf>
    <xf numFmtId="4" fontId="2" fillId="0" borderId="13" xfId="51" applyNumberFormat="1" applyFont="1" applyBorder="1" applyAlignment="1">
      <alignment wrapText="1"/>
      <protection/>
    </xf>
    <xf numFmtId="4" fontId="1" fillId="0" borderId="14" xfId="51" applyNumberFormat="1" applyFont="1" applyBorder="1" applyAlignment="1">
      <alignment wrapText="1"/>
      <protection/>
    </xf>
    <xf numFmtId="4" fontId="1" fillId="0" borderId="13" xfId="51" applyNumberFormat="1" applyFont="1" applyBorder="1" applyAlignment="1">
      <alignment wrapText="1"/>
      <protection/>
    </xf>
    <xf numFmtId="4" fontId="2" fillId="0" borderId="11" xfId="51" applyNumberFormat="1" applyFont="1" applyBorder="1" applyAlignment="1">
      <alignment/>
      <protection/>
    </xf>
    <xf numFmtId="4" fontId="2" fillId="0" borderId="14" xfId="51" applyNumberFormat="1" applyFont="1" applyBorder="1" applyAlignment="1">
      <alignment vertical="center" wrapText="1"/>
      <protection/>
    </xf>
    <xf numFmtId="4" fontId="2" fillId="0" borderId="12" xfId="51" applyNumberFormat="1" applyFont="1" applyBorder="1" applyAlignment="1">
      <alignment/>
      <protection/>
    </xf>
    <xf numFmtId="4" fontId="3" fillId="0" borderId="11" xfId="0" applyNumberFormat="1" applyFont="1" applyBorder="1" applyAlignment="1">
      <alignment/>
    </xf>
    <xf numFmtId="4" fontId="2" fillId="0" borderId="15" xfId="51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13" xfId="51" applyFont="1" applyBorder="1" applyAlignment="1">
      <alignment wrapText="1"/>
      <protection/>
    </xf>
    <xf numFmtId="0" fontId="1" fillId="0" borderId="13" xfId="51" applyFont="1" applyBorder="1" applyAlignment="1">
      <alignment wrapText="1"/>
      <protection/>
    </xf>
    <xf numFmtId="0" fontId="2" fillId="0" borderId="13" xfId="51" applyFont="1" applyBorder="1" applyAlignment="1">
      <alignment vertical="center" wrapText="1"/>
      <protection/>
    </xf>
    <xf numFmtId="0" fontId="2" fillId="0" borderId="14" xfId="51" applyFont="1" applyBorder="1" applyAlignment="1">
      <alignment vertical="center" wrapText="1"/>
      <protection/>
    </xf>
    <xf numFmtId="0" fontId="2" fillId="0" borderId="14" xfId="51" applyFont="1" applyBorder="1" applyAlignment="1">
      <alignment wrapText="1"/>
      <protection/>
    </xf>
    <xf numFmtId="0" fontId="2" fillId="0" borderId="13" xfId="51" applyFont="1" applyBorder="1" applyAlignment="1">
      <alignment wrapText="1"/>
      <protection/>
    </xf>
    <xf numFmtId="0" fontId="1" fillId="0" borderId="14" xfId="51" applyFont="1" applyBorder="1" applyAlignment="1">
      <alignment wrapText="1"/>
      <protection/>
    </xf>
    <xf numFmtId="0" fontId="1" fillId="0" borderId="14" xfId="51" applyFont="1" applyBorder="1" applyAlignment="1">
      <alignment wrapText="1"/>
      <protection/>
    </xf>
    <xf numFmtId="0" fontId="1" fillId="0" borderId="13" xfId="51" applyFont="1" applyBorder="1" applyAlignment="1">
      <alignment wrapText="1"/>
      <protection/>
    </xf>
    <xf numFmtId="0" fontId="0" fillId="0" borderId="11" xfId="0" applyBorder="1" applyAlignment="1">
      <alignment/>
    </xf>
    <xf numFmtId="4" fontId="1" fillId="0" borderId="13" xfId="51" applyNumberFormat="1" applyFont="1" applyBorder="1" applyAlignment="1">
      <alignment wrapText="1"/>
      <protection/>
    </xf>
    <xf numFmtId="4" fontId="1" fillId="0" borderId="14" xfId="51" applyNumberFormat="1" applyFont="1" applyBorder="1" applyAlignment="1">
      <alignment wrapText="1"/>
      <protection/>
    </xf>
    <xf numFmtId="4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13" xfId="51" applyNumberFormat="1" applyFont="1" applyBorder="1" applyAlignment="1">
      <alignment/>
      <protection/>
    </xf>
    <xf numFmtId="4" fontId="2" fillId="0" borderId="11" xfId="51" applyNumberFormat="1" applyFont="1" applyBorder="1" applyAlignment="1">
      <alignment wrapText="1"/>
      <protection/>
    </xf>
    <xf numFmtId="4" fontId="2" fillId="0" borderId="11" xfId="51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11" xfId="51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1" xfId="51" applyNumberFormat="1" applyFont="1" applyBorder="1" applyAlignment="1">
      <alignment wrapText="1"/>
      <protection/>
    </xf>
    <xf numFmtId="4" fontId="0" fillId="0" borderId="0" xfId="0" applyNumberFormat="1" applyFont="1" applyAlignment="1">
      <alignment/>
    </xf>
    <xf numFmtId="4" fontId="2" fillId="0" borderId="16" xfId="51" applyNumberFormat="1" applyFont="1" applyBorder="1" applyAlignment="1">
      <alignment horizontal="right" vertical="center" wrapText="1"/>
      <protection/>
    </xf>
    <xf numFmtId="4" fontId="2" fillId="0" borderId="17" xfId="51" applyNumberFormat="1" applyFont="1" applyBorder="1" applyAlignment="1">
      <alignment horizontal="right" vertical="center" wrapText="1"/>
      <protection/>
    </xf>
    <xf numFmtId="0" fontId="2" fillId="0" borderId="18" xfId="51" applyFont="1" applyBorder="1" applyAlignment="1">
      <alignment horizontal="left" vertical="center" wrapText="1"/>
      <protection/>
    </xf>
    <xf numFmtId="4" fontId="1" fillId="0" borderId="11" xfId="51" applyNumberFormat="1" applyFont="1" applyBorder="1" applyAlignment="1">
      <alignment/>
      <protection/>
    </xf>
    <xf numFmtId="0" fontId="2" fillId="0" borderId="18" xfId="51" applyFont="1" applyBorder="1" applyAlignment="1">
      <alignment wrapText="1"/>
      <protection/>
    </xf>
    <xf numFmtId="0" fontId="2" fillId="0" borderId="19" xfId="51" applyFont="1" applyBorder="1" applyAlignment="1">
      <alignment wrapText="1"/>
      <protection/>
    </xf>
    <xf numFmtId="4" fontId="2" fillId="0" borderId="19" xfId="51" applyNumberFormat="1" applyFont="1" applyBorder="1" applyAlignment="1">
      <alignment wrapText="1"/>
      <protection/>
    </xf>
    <xf numFmtId="4" fontId="2" fillId="0" borderId="19" xfId="51" applyNumberFormat="1" applyFont="1" applyBorder="1" applyAlignment="1">
      <alignment/>
      <protection/>
    </xf>
    <xf numFmtId="0" fontId="2" fillId="0" borderId="20" xfId="51" applyFont="1" applyBorder="1" applyAlignment="1">
      <alignment horizontal="left" vertical="center" wrapText="1"/>
      <protection/>
    </xf>
    <xf numFmtId="4" fontId="2" fillId="0" borderId="21" xfId="51" applyNumberFormat="1" applyFont="1" applyBorder="1" applyAlignment="1">
      <alignment horizontal="right" vertical="center" wrapText="1"/>
      <protection/>
    </xf>
    <xf numFmtId="0" fontId="2" fillId="0" borderId="22" xfId="51" applyFont="1" applyBorder="1" applyAlignment="1">
      <alignment horizontal="left" vertical="center" wrapText="1"/>
      <protection/>
    </xf>
    <xf numFmtId="4" fontId="2" fillId="0" borderId="23" xfId="51" applyNumberFormat="1" applyFont="1" applyBorder="1" applyAlignment="1">
      <alignment horizontal="right" vertical="center" wrapText="1"/>
      <protection/>
    </xf>
    <xf numFmtId="4" fontId="3" fillId="0" borderId="2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2" xfId="0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4" fontId="2" fillId="0" borderId="11" xfId="51" applyNumberFormat="1" applyFont="1" applyBorder="1" applyAlignment="1">
      <alignment horizontal="right" wrapText="1"/>
      <protection/>
    </xf>
    <xf numFmtId="4" fontId="2" fillId="0" borderId="23" xfId="51" applyNumberFormat="1" applyFont="1" applyBorder="1" applyAlignment="1">
      <alignment horizontal="right" wrapText="1"/>
      <protection/>
    </xf>
    <xf numFmtId="0" fontId="2" fillId="0" borderId="22" xfId="51" applyFont="1" applyBorder="1" applyAlignment="1">
      <alignment horizontal="left" vertical="center" wrapText="1"/>
      <protection/>
    </xf>
    <xf numFmtId="4" fontId="2" fillId="0" borderId="26" xfId="51" applyNumberFormat="1" applyFont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0" borderId="13" xfId="51" applyNumberFormat="1" applyFont="1" applyBorder="1" applyAlignment="1">
      <alignment/>
      <protection/>
    </xf>
    <xf numFmtId="4" fontId="2" fillId="0" borderId="13" xfId="51" applyNumberFormat="1" applyFont="1" applyBorder="1" applyAlignment="1">
      <alignment/>
      <protection/>
    </xf>
    <xf numFmtId="4" fontId="3" fillId="0" borderId="13" xfId="0" applyNumberFormat="1" applyFont="1" applyBorder="1" applyAlignment="1">
      <alignment/>
    </xf>
    <xf numFmtId="4" fontId="1" fillId="0" borderId="13" xfId="51" applyNumberFormat="1" applyFont="1" applyBorder="1">
      <alignment/>
      <protection/>
    </xf>
    <xf numFmtId="4" fontId="2" fillId="0" borderId="27" xfId="51" applyNumberFormat="1" applyFont="1" applyBorder="1" applyAlignment="1">
      <alignment horizontal="center" vertical="center" wrapText="1"/>
      <protection/>
    </xf>
    <xf numFmtId="4" fontId="2" fillId="0" borderId="28" xfId="51" applyNumberFormat="1" applyFont="1" applyBorder="1" applyAlignment="1">
      <alignment horizontal="center" vertical="center" wrapText="1"/>
      <protection/>
    </xf>
    <xf numFmtId="4" fontId="2" fillId="0" borderId="29" xfId="51" applyNumberFormat="1" applyFont="1" applyBorder="1" applyAlignment="1">
      <alignment horizontal="center" vertical="center" wrapText="1"/>
      <protection/>
    </xf>
    <xf numFmtId="4" fontId="3" fillId="0" borderId="3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21" xfId="51" applyNumberFormat="1" applyFont="1" applyBorder="1" applyAlignment="1">
      <alignment horizontal="right" wrapText="1"/>
      <protection/>
    </xf>
    <xf numFmtId="4" fontId="3" fillId="0" borderId="33" xfId="0" applyNumberFormat="1" applyFont="1" applyBorder="1" applyAlignment="1">
      <alignment/>
    </xf>
    <xf numFmtId="4" fontId="2" fillId="0" borderId="16" xfId="51" applyNumberFormat="1" applyFont="1" applyBorder="1" applyAlignment="1">
      <alignment horizontal="right" wrapText="1"/>
      <protection/>
    </xf>
    <xf numFmtId="4" fontId="2" fillId="0" borderId="19" xfId="51" applyNumberFormat="1" applyFont="1" applyBorder="1" applyAlignment="1">
      <alignment horizontal="right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34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35" xfId="51" applyFont="1" applyBorder="1" applyAlignment="1">
      <alignment horizontal="center" vertical="center" wrapText="1"/>
      <protection/>
    </xf>
    <xf numFmtId="0" fontId="2" fillId="0" borderId="36" xfId="51" applyFont="1" applyBorder="1" applyAlignment="1">
      <alignment horizontal="center" vertical="center" wrapText="1"/>
      <protection/>
    </xf>
    <xf numFmtId="0" fontId="2" fillId="0" borderId="37" xfId="51" applyFont="1" applyBorder="1" applyAlignment="1">
      <alignment horizontal="center" vertical="center" wrapText="1"/>
      <protection/>
    </xf>
    <xf numFmtId="0" fontId="2" fillId="0" borderId="38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02">
      <selection activeCell="J6" sqref="J6"/>
    </sheetView>
  </sheetViews>
  <sheetFormatPr defaultColWidth="9.140625" defaultRowHeight="12.75"/>
  <cols>
    <col min="1" max="1" width="49.28125" style="0" customWidth="1"/>
    <col min="2" max="2" width="16.00390625" style="27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9.7109375" style="11" hidden="1" customWidth="1"/>
    <col min="8" max="8" width="15.8515625" style="11" hidden="1" customWidth="1"/>
    <col min="9" max="9" width="14.7109375" style="52" hidden="1" customWidth="1"/>
  </cols>
  <sheetData>
    <row r="1" spans="4:9" ht="12.75" hidden="1">
      <c r="D1" s="41"/>
      <c r="E1" s="41" t="s">
        <v>18</v>
      </c>
      <c r="G1" s="45"/>
      <c r="H1" s="45"/>
      <c r="I1" s="46"/>
    </row>
    <row r="2" spans="4:9" ht="12.75">
      <c r="D2" s="41"/>
      <c r="E2" s="41"/>
      <c r="G2" s="45"/>
      <c r="H2" s="45"/>
      <c r="I2" s="46"/>
    </row>
    <row r="3" spans="4:9" ht="12.75">
      <c r="D3" s="41"/>
      <c r="E3" s="98" t="s">
        <v>18</v>
      </c>
      <c r="F3" s="98"/>
      <c r="G3" s="45"/>
      <c r="H3" s="45"/>
      <c r="I3" s="46"/>
    </row>
    <row r="4" spans="1:9" ht="16.5" customHeight="1" thickBot="1">
      <c r="A4" s="96" t="s">
        <v>58</v>
      </c>
      <c r="B4" s="96"/>
      <c r="C4" s="96"/>
      <c r="D4" s="96"/>
      <c r="E4" s="96"/>
      <c r="F4" s="97"/>
      <c r="G4" s="97"/>
      <c r="H4" s="97"/>
      <c r="I4" s="46"/>
    </row>
    <row r="5" spans="1:9" s="11" customFormat="1" ht="16.5" customHeight="1" thickBot="1">
      <c r="A5" s="99" t="s">
        <v>57</v>
      </c>
      <c r="B5" s="100"/>
      <c r="C5" s="100"/>
      <c r="D5" s="100"/>
      <c r="E5" s="100"/>
      <c r="F5" s="101"/>
      <c r="G5" s="91"/>
      <c r="H5" s="91"/>
      <c r="I5" s="52"/>
    </row>
    <row r="6" spans="1:9" s="11" customFormat="1" ht="55.5" customHeight="1">
      <c r="A6" s="81" t="s">
        <v>3</v>
      </c>
      <c r="B6" s="82" t="s">
        <v>16</v>
      </c>
      <c r="C6" s="82" t="s">
        <v>12</v>
      </c>
      <c r="D6" s="82" t="s">
        <v>59</v>
      </c>
      <c r="E6" s="83" t="s">
        <v>60</v>
      </c>
      <c r="F6" s="88" t="s">
        <v>65</v>
      </c>
      <c r="G6" s="74" t="s">
        <v>21</v>
      </c>
      <c r="H6" s="47" t="s">
        <v>22</v>
      </c>
      <c r="I6" s="47" t="s">
        <v>23</v>
      </c>
    </row>
    <row r="7" spans="1:9" s="10" customFormat="1" ht="12.75">
      <c r="A7" s="9" t="s">
        <v>35</v>
      </c>
      <c r="B7" s="13"/>
      <c r="C7" s="28"/>
      <c r="D7" s="13"/>
      <c r="E7" s="23"/>
      <c r="F7" s="84"/>
      <c r="G7" s="75"/>
      <c r="H7" s="48"/>
      <c r="I7" s="14"/>
    </row>
    <row r="8" spans="1:9" s="11" customFormat="1" ht="12.75">
      <c r="A8" s="8" t="s">
        <v>33</v>
      </c>
      <c r="B8" s="38">
        <v>762432</v>
      </c>
      <c r="C8" s="29">
        <v>209</v>
      </c>
      <c r="D8" s="38">
        <v>1062855</v>
      </c>
      <c r="E8" s="4">
        <v>1061782.66</v>
      </c>
      <c r="F8" s="85">
        <f aca="true" t="shared" si="0" ref="F8:F13">ROUND(E8/D8*100,2)</f>
        <v>99.9</v>
      </c>
      <c r="G8" s="76">
        <v>184</v>
      </c>
      <c r="H8" s="49">
        <v>968462</v>
      </c>
      <c r="I8" s="49">
        <v>1153286</v>
      </c>
    </row>
    <row r="9" spans="1:9" s="11" customFormat="1" ht="12.75">
      <c r="A9" s="8" t="s">
        <v>4</v>
      </c>
      <c r="B9" s="38">
        <v>331000</v>
      </c>
      <c r="C9" s="29">
        <v>57</v>
      </c>
      <c r="D9" s="38">
        <v>489138</v>
      </c>
      <c r="E9" s="5">
        <v>488810.69</v>
      </c>
      <c r="F9" s="85">
        <f t="shared" si="0"/>
        <v>99.93</v>
      </c>
      <c r="G9" s="76">
        <v>47</v>
      </c>
      <c r="H9" s="49">
        <v>426620</v>
      </c>
      <c r="I9" s="49">
        <v>294589</v>
      </c>
    </row>
    <row r="10" spans="1:9" s="11" customFormat="1" ht="12.75">
      <c r="A10" s="8" t="s">
        <v>41</v>
      </c>
      <c r="B10" s="38">
        <v>341000</v>
      </c>
      <c r="C10" s="29">
        <v>53</v>
      </c>
      <c r="D10" s="38">
        <v>589846</v>
      </c>
      <c r="E10" s="5">
        <v>496890.77</v>
      </c>
      <c r="F10" s="85">
        <f t="shared" si="0"/>
        <v>84.24</v>
      </c>
      <c r="G10" s="76">
        <v>38</v>
      </c>
      <c r="H10" s="49">
        <v>531811</v>
      </c>
      <c r="I10" s="49">
        <v>238179</v>
      </c>
    </row>
    <row r="11" spans="1:9" s="11" customFormat="1" ht="15.75" customHeight="1">
      <c r="A11" s="8" t="s">
        <v>40</v>
      </c>
      <c r="B11" s="38">
        <v>366000</v>
      </c>
      <c r="C11" s="29">
        <v>57</v>
      </c>
      <c r="D11" s="38">
        <v>750652</v>
      </c>
      <c r="E11" s="5">
        <v>593760.45</v>
      </c>
      <c r="F11" s="85">
        <f t="shared" si="0"/>
        <v>79.1</v>
      </c>
      <c r="G11" s="76">
        <v>73</v>
      </c>
      <c r="H11" s="49">
        <v>564843</v>
      </c>
      <c r="I11" s="49">
        <v>457554</v>
      </c>
    </row>
    <row r="12" spans="1:9" s="11" customFormat="1" ht="16.5" customHeight="1">
      <c r="A12" s="8" t="s">
        <v>42</v>
      </c>
      <c r="B12" s="38">
        <v>323000</v>
      </c>
      <c r="C12" s="29">
        <v>48</v>
      </c>
      <c r="D12" s="38">
        <v>535132</v>
      </c>
      <c r="E12" s="5">
        <v>511593.03</v>
      </c>
      <c r="F12" s="85">
        <f t="shared" si="0"/>
        <v>95.6</v>
      </c>
      <c r="G12" s="76">
        <v>33</v>
      </c>
      <c r="H12" s="49">
        <v>491042</v>
      </c>
      <c r="I12" s="49">
        <v>206839</v>
      </c>
    </row>
    <row r="13" spans="1:9" s="11" customFormat="1" ht="12.75">
      <c r="A13" s="1" t="s">
        <v>0</v>
      </c>
      <c r="B13" s="16">
        <f>SUM(B8:B12)</f>
        <v>2123432</v>
      </c>
      <c r="C13" s="30">
        <f>SUM(C8:C12)</f>
        <v>424</v>
      </c>
      <c r="D13" s="16">
        <f>SUM(D8:D12)</f>
        <v>3427623</v>
      </c>
      <c r="E13" s="16">
        <f>SUM(E8:E12)</f>
        <v>3152837.5999999996</v>
      </c>
      <c r="F13" s="86">
        <f t="shared" si="0"/>
        <v>91.98</v>
      </c>
      <c r="G13" s="77">
        <f>SUM(G8:G12)</f>
        <v>375</v>
      </c>
      <c r="H13" s="6">
        <f>SUM(H8:H12)</f>
        <v>2982778</v>
      </c>
      <c r="I13" s="6">
        <f>SUM(I8:I12)</f>
        <v>2350447</v>
      </c>
    </row>
    <row r="14" spans="1:9" s="11" customFormat="1" ht="12.75">
      <c r="A14" s="1"/>
      <c r="B14" s="22"/>
      <c r="C14" s="31"/>
      <c r="D14" s="22"/>
      <c r="E14" s="7"/>
      <c r="F14" s="85"/>
      <c r="G14" s="76"/>
      <c r="H14" s="49"/>
      <c r="I14" s="49"/>
    </row>
    <row r="15" spans="1:9" s="11" customFormat="1" ht="25.5">
      <c r="A15" s="2" t="s">
        <v>43</v>
      </c>
      <c r="B15" s="17"/>
      <c r="C15" s="32"/>
      <c r="D15" s="17"/>
      <c r="E15" s="7"/>
      <c r="F15" s="85"/>
      <c r="G15" s="76"/>
      <c r="H15" s="49"/>
      <c r="I15" s="49"/>
    </row>
    <row r="16" spans="1:9" s="11" customFormat="1" ht="12.75">
      <c r="A16" s="8" t="s">
        <v>4</v>
      </c>
      <c r="B16" s="38">
        <v>36000</v>
      </c>
      <c r="C16" s="29">
        <v>11</v>
      </c>
      <c r="D16" s="38">
        <v>53386</v>
      </c>
      <c r="E16" s="56">
        <v>53333.6</v>
      </c>
      <c r="F16" s="85">
        <f>ROUND(E16/D16*100,2)</f>
        <v>99.9</v>
      </c>
      <c r="G16" s="76">
        <v>4</v>
      </c>
      <c r="H16" s="49">
        <v>52386</v>
      </c>
      <c r="I16" s="49"/>
    </row>
    <row r="17" spans="1:9" s="11" customFormat="1" ht="12.75">
      <c r="A17" s="8" t="s">
        <v>41</v>
      </c>
      <c r="B17" s="38">
        <v>29000</v>
      </c>
      <c r="C17" s="29">
        <v>5</v>
      </c>
      <c r="D17" s="38">
        <v>44831</v>
      </c>
      <c r="E17" s="56">
        <v>40101.19</v>
      </c>
      <c r="F17" s="85">
        <f>ROUND(E17/D17*100,2)</f>
        <v>89.45</v>
      </c>
      <c r="G17" s="76">
        <v>3</v>
      </c>
      <c r="H17" s="49">
        <v>40313</v>
      </c>
      <c r="I17" s="49"/>
    </row>
    <row r="18" spans="1:9" s="11" customFormat="1" ht="12.75">
      <c r="A18" s="8" t="s">
        <v>5</v>
      </c>
      <c r="B18" s="38">
        <v>44000</v>
      </c>
      <c r="C18" s="29">
        <v>12</v>
      </c>
      <c r="D18" s="38">
        <v>71198</v>
      </c>
      <c r="E18" s="56">
        <v>68835.96</v>
      </c>
      <c r="F18" s="85">
        <f>ROUND(E18/D18*100,2)</f>
        <v>96.68</v>
      </c>
      <c r="G18" s="76">
        <v>7</v>
      </c>
      <c r="H18" s="49">
        <v>63494</v>
      </c>
      <c r="I18" s="49"/>
    </row>
    <row r="19" spans="1:9" s="11" customFormat="1" ht="12.75">
      <c r="A19" s="8" t="s">
        <v>6</v>
      </c>
      <c r="B19" s="38">
        <v>40000</v>
      </c>
      <c r="C19" s="29">
        <v>8</v>
      </c>
      <c r="D19" s="38">
        <v>70531</v>
      </c>
      <c r="E19" s="56">
        <v>67988.96</v>
      </c>
      <c r="F19" s="85">
        <f>ROUND(E19/D19*100,2)</f>
        <v>96.4</v>
      </c>
      <c r="G19" s="76">
        <v>5</v>
      </c>
      <c r="H19" s="49">
        <v>64590</v>
      </c>
      <c r="I19" s="49"/>
    </row>
    <row r="20" spans="1:9" s="10" customFormat="1" ht="12.75">
      <c r="A20" s="1" t="s">
        <v>10</v>
      </c>
      <c r="B20" s="13">
        <f>SUM(B16:B19)</f>
        <v>149000</v>
      </c>
      <c r="C20" s="13">
        <f>SUM(C16:C19)</f>
        <v>36</v>
      </c>
      <c r="D20" s="13">
        <f>SUM(D16:D19)</f>
        <v>239946</v>
      </c>
      <c r="E20" s="21">
        <f>SUM(E16:E19)</f>
        <v>230259.71000000002</v>
      </c>
      <c r="F20" s="84">
        <f>ROUND(E20/D20*100,2)</f>
        <v>95.96</v>
      </c>
      <c r="G20" s="78">
        <f>SUM(G16:G19)</f>
        <v>19</v>
      </c>
      <c r="H20" s="21">
        <f>SUM(H16:H19)</f>
        <v>220783</v>
      </c>
      <c r="I20" s="14"/>
    </row>
    <row r="21" spans="1:9" s="10" customFormat="1" ht="12.75">
      <c r="A21" s="1"/>
      <c r="B21" s="13"/>
      <c r="C21" s="13"/>
      <c r="D21" s="13"/>
      <c r="E21" s="21"/>
      <c r="F21" s="84"/>
      <c r="G21" s="78"/>
      <c r="H21" s="21"/>
      <c r="I21" s="14"/>
    </row>
    <row r="22" spans="1:9" s="11" customFormat="1" ht="12.75">
      <c r="A22" s="1" t="s">
        <v>36</v>
      </c>
      <c r="B22" s="16"/>
      <c r="C22" s="30"/>
      <c r="D22" s="38"/>
      <c r="E22" s="56"/>
      <c r="F22" s="85"/>
      <c r="G22" s="76"/>
      <c r="H22" s="49"/>
      <c r="I22" s="49"/>
    </row>
    <row r="23" spans="1:9" s="11" customFormat="1" ht="12.75">
      <c r="A23" s="8" t="s">
        <v>37</v>
      </c>
      <c r="B23" s="38">
        <v>340000</v>
      </c>
      <c r="C23" s="29">
        <v>0</v>
      </c>
      <c r="D23" s="38">
        <v>353570</v>
      </c>
      <c r="E23" s="56">
        <v>353563.32</v>
      </c>
      <c r="F23" s="85">
        <f>ROUND(E23/D23*100,2)</f>
        <v>100</v>
      </c>
      <c r="G23" s="76">
        <v>17</v>
      </c>
      <c r="H23" s="49">
        <v>444940</v>
      </c>
      <c r="I23" s="49"/>
    </row>
    <row r="24" spans="1:9" s="11" customFormat="1" ht="12.75">
      <c r="A24" s="1" t="s">
        <v>2</v>
      </c>
      <c r="B24" s="16">
        <f>SUM(B23:B23)</f>
        <v>340000</v>
      </c>
      <c r="C24" s="30"/>
      <c r="D24" s="16">
        <f>SUM(D23:D23)</f>
        <v>353570</v>
      </c>
      <c r="E24" s="16">
        <f>SUM(E23:E23)</f>
        <v>353563.32</v>
      </c>
      <c r="F24" s="86">
        <f>ROUND(E24/D24*100,2)</f>
        <v>100</v>
      </c>
      <c r="G24" s="16">
        <f>SUM(G23:G23)</f>
        <v>17</v>
      </c>
      <c r="H24" s="44">
        <f>SUM(H23:H23)</f>
        <v>444940</v>
      </c>
      <c r="I24" s="49"/>
    </row>
    <row r="25" spans="1:9" s="11" customFormat="1" ht="12.75">
      <c r="A25" s="2"/>
      <c r="B25" s="17"/>
      <c r="C25" s="32"/>
      <c r="D25" s="17"/>
      <c r="E25" s="7"/>
      <c r="F25" s="85"/>
      <c r="G25" s="76"/>
      <c r="H25" s="49"/>
      <c r="I25" s="49"/>
    </row>
    <row r="26" spans="1:9" s="11" customFormat="1" ht="12.75">
      <c r="A26" s="2" t="s">
        <v>38</v>
      </c>
      <c r="B26" s="17"/>
      <c r="C26" s="32"/>
      <c r="D26" s="17"/>
      <c r="E26" s="7"/>
      <c r="F26" s="85"/>
      <c r="G26" s="76"/>
      <c r="H26" s="49"/>
      <c r="I26" s="49"/>
    </row>
    <row r="27" spans="1:9" s="11" customFormat="1" ht="12.75">
      <c r="A27" s="8" t="s">
        <v>33</v>
      </c>
      <c r="B27" s="18">
        <v>1162000</v>
      </c>
      <c r="C27" s="33">
        <v>314</v>
      </c>
      <c r="D27" s="18">
        <v>1451317</v>
      </c>
      <c r="E27" s="6">
        <v>1450520.13</v>
      </c>
      <c r="F27" s="86">
        <f>ROUND(E27/D27*100,2)</f>
        <v>99.95</v>
      </c>
      <c r="G27" s="79">
        <v>220</v>
      </c>
      <c r="H27" s="24">
        <v>1385649</v>
      </c>
      <c r="I27" s="24">
        <v>1378929</v>
      </c>
    </row>
    <row r="28" spans="1:9" s="89" customFormat="1" ht="12.75" hidden="1">
      <c r="A28" s="2"/>
      <c r="B28" s="17"/>
      <c r="C28" s="32"/>
      <c r="D28" s="17"/>
      <c r="E28" s="7"/>
      <c r="F28" s="85"/>
      <c r="G28" s="76"/>
      <c r="H28" s="40"/>
      <c r="I28" s="50"/>
    </row>
    <row r="29" spans="1:9" s="11" customFormat="1" ht="12.75">
      <c r="A29" s="2"/>
      <c r="B29" s="18"/>
      <c r="C29" s="33"/>
      <c r="D29" s="18"/>
      <c r="E29" s="6"/>
      <c r="F29" s="85"/>
      <c r="G29" s="76"/>
      <c r="H29" s="49"/>
      <c r="I29" s="49"/>
    </row>
    <row r="30" spans="1:9" s="11" customFormat="1" ht="25.5">
      <c r="A30" s="2" t="s">
        <v>39</v>
      </c>
      <c r="B30" s="18"/>
      <c r="C30" s="33"/>
      <c r="D30" s="18"/>
      <c r="E30" s="6"/>
      <c r="F30" s="85"/>
      <c r="G30" s="76"/>
      <c r="H30" s="49"/>
      <c r="I30" s="49"/>
    </row>
    <row r="31" spans="1:9" s="11" customFormat="1" ht="12.75">
      <c r="A31" s="8" t="s">
        <v>4</v>
      </c>
      <c r="B31" s="38">
        <v>2000</v>
      </c>
      <c r="C31" s="29"/>
      <c r="D31" s="38">
        <v>2425</v>
      </c>
      <c r="E31" s="5">
        <v>2425</v>
      </c>
      <c r="F31" s="85">
        <f aca="true" t="shared" si="1" ref="F31:F37">ROUND(E31/D31*100,2)</f>
        <v>100</v>
      </c>
      <c r="G31" s="38"/>
      <c r="H31" s="49">
        <v>2606</v>
      </c>
      <c r="I31" s="49"/>
    </row>
    <row r="32" spans="1:9" s="11" customFormat="1" ht="12.75">
      <c r="A32" s="8" t="s">
        <v>41</v>
      </c>
      <c r="B32" s="38">
        <v>2000</v>
      </c>
      <c r="C32" s="29"/>
      <c r="D32" s="38">
        <v>1800</v>
      </c>
      <c r="E32" s="5">
        <v>1120</v>
      </c>
      <c r="F32" s="85">
        <f t="shared" si="1"/>
        <v>62.22</v>
      </c>
      <c r="G32" s="38"/>
      <c r="H32" s="49">
        <v>1800</v>
      </c>
      <c r="I32" s="49"/>
    </row>
    <row r="33" spans="1:9" s="11" customFormat="1" ht="18" customHeight="1">
      <c r="A33" s="8" t="s">
        <v>40</v>
      </c>
      <c r="B33" s="38">
        <v>2000</v>
      </c>
      <c r="C33" s="29"/>
      <c r="D33" s="38">
        <v>1600</v>
      </c>
      <c r="E33" s="5">
        <v>1220</v>
      </c>
      <c r="F33" s="85">
        <f t="shared" si="1"/>
        <v>76.25</v>
      </c>
      <c r="G33" s="38"/>
      <c r="H33" s="49">
        <v>1600</v>
      </c>
      <c r="I33" s="49"/>
    </row>
    <row r="34" spans="1:9" s="11" customFormat="1" ht="12" customHeight="1">
      <c r="A34" s="8" t="s">
        <v>42</v>
      </c>
      <c r="B34" s="38">
        <v>2000</v>
      </c>
      <c r="C34" s="29"/>
      <c r="D34" s="38">
        <v>1700</v>
      </c>
      <c r="E34" s="5">
        <v>920</v>
      </c>
      <c r="F34" s="85">
        <f t="shared" si="1"/>
        <v>54.12</v>
      </c>
      <c r="G34" s="38"/>
      <c r="H34" s="49">
        <v>1700</v>
      </c>
      <c r="I34" s="49"/>
    </row>
    <row r="35" spans="1:9" s="11" customFormat="1" ht="12.75">
      <c r="A35" s="8" t="s">
        <v>37</v>
      </c>
      <c r="B35" s="19">
        <v>1000</v>
      </c>
      <c r="C35" s="34"/>
      <c r="D35" s="19">
        <v>1515</v>
      </c>
      <c r="E35" s="12">
        <v>1514.27</v>
      </c>
      <c r="F35" s="85">
        <f t="shared" si="1"/>
        <v>99.95</v>
      </c>
      <c r="G35" s="20"/>
      <c r="H35" s="49">
        <v>1933</v>
      </c>
      <c r="I35" s="49"/>
    </row>
    <row r="36" spans="1:9" s="11" customFormat="1" ht="12.75">
      <c r="A36" s="8" t="s">
        <v>28</v>
      </c>
      <c r="B36" s="19"/>
      <c r="C36" s="34"/>
      <c r="D36" s="51">
        <v>4111</v>
      </c>
      <c r="E36" s="51">
        <v>4109.85</v>
      </c>
      <c r="F36" s="85">
        <f t="shared" si="1"/>
        <v>99.97</v>
      </c>
      <c r="G36" s="20"/>
      <c r="H36" s="49">
        <v>14636</v>
      </c>
      <c r="I36" s="49"/>
    </row>
    <row r="37" spans="1:9" s="10" customFormat="1" ht="12.75">
      <c r="A37" s="2" t="s">
        <v>7</v>
      </c>
      <c r="B37" s="17">
        <f>SUM(B31:B35)</f>
        <v>9000</v>
      </c>
      <c r="C37" s="32"/>
      <c r="D37" s="17">
        <f>SUM(D31:D36)</f>
        <v>13151</v>
      </c>
      <c r="E37" s="7">
        <f>SUM(E31:E36)</f>
        <v>11309.12</v>
      </c>
      <c r="F37" s="86">
        <f t="shared" si="1"/>
        <v>85.99</v>
      </c>
      <c r="G37" s="18">
        <f>SUM(G31:G35)</f>
        <v>0</v>
      </c>
      <c r="H37" s="43">
        <f>SUM(H31:H36)</f>
        <v>24275</v>
      </c>
      <c r="I37" s="14">
        <v>24275</v>
      </c>
    </row>
    <row r="38" spans="1:9" s="10" customFormat="1" ht="12.75">
      <c r="A38" s="2"/>
      <c r="B38" s="17"/>
      <c r="C38" s="32"/>
      <c r="D38" s="17"/>
      <c r="E38" s="7"/>
      <c r="F38" s="86"/>
      <c r="G38" s="18"/>
      <c r="H38" s="43"/>
      <c r="I38" s="14"/>
    </row>
    <row r="39" spans="1:9" s="11" customFormat="1" ht="25.5">
      <c r="A39" s="2" t="s">
        <v>44</v>
      </c>
      <c r="B39" s="18"/>
      <c r="C39" s="33"/>
      <c r="D39" s="18"/>
      <c r="E39" s="6"/>
      <c r="F39" s="86"/>
      <c r="G39" s="76"/>
      <c r="H39" s="49"/>
      <c r="I39" s="49"/>
    </row>
    <row r="40" spans="1:9" s="11" customFormat="1" ht="12.75">
      <c r="A40" s="8" t="s">
        <v>33</v>
      </c>
      <c r="B40" s="38">
        <v>18440</v>
      </c>
      <c r="C40" s="29"/>
      <c r="D40" s="38">
        <v>25061</v>
      </c>
      <c r="E40" s="4">
        <v>25061</v>
      </c>
      <c r="F40" s="85">
        <f aca="true" t="shared" si="2" ref="F40:F45">ROUND(E40/D40*100,2)</f>
        <v>100</v>
      </c>
      <c r="G40" s="80"/>
      <c r="H40" s="49">
        <v>0</v>
      </c>
      <c r="I40" s="49"/>
    </row>
    <row r="41" spans="1:9" s="11" customFormat="1" ht="12.75">
      <c r="A41" s="8" t="s">
        <v>4</v>
      </c>
      <c r="B41" s="38">
        <v>6690</v>
      </c>
      <c r="C41" s="29"/>
      <c r="D41" s="38">
        <v>8194</v>
      </c>
      <c r="E41" s="5">
        <v>8194</v>
      </c>
      <c r="F41" s="85">
        <f t="shared" si="2"/>
        <v>100</v>
      </c>
      <c r="G41" s="42"/>
      <c r="H41" s="49">
        <v>8943</v>
      </c>
      <c r="I41" s="49"/>
    </row>
    <row r="42" spans="1:9" s="11" customFormat="1" ht="12.75">
      <c r="A42" s="8" t="s">
        <v>41</v>
      </c>
      <c r="B42" s="38">
        <v>5105</v>
      </c>
      <c r="C42" s="29"/>
      <c r="D42" s="38">
        <v>7436</v>
      </c>
      <c r="E42" s="5">
        <v>7436</v>
      </c>
      <c r="F42" s="85">
        <f t="shared" si="2"/>
        <v>100</v>
      </c>
      <c r="G42" s="42"/>
      <c r="H42" s="49">
        <v>6800</v>
      </c>
      <c r="I42" s="49"/>
    </row>
    <row r="43" spans="1:9" s="11" customFormat="1" ht="25.5">
      <c r="A43" s="8" t="s">
        <v>40</v>
      </c>
      <c r="B43" s="38">
        <v>5854</v>
      </c>
      <c r="C43" s="29"/>
      <c r="D43" s="38">
        <v>7309</v>
      </c>
      <c r="E43" s="5">
        <v>7309</v>
      </c>
      <c r="F43" s="85">
        <f t="shared" si="2"/>
        <v>100</v>
      </c>
      <c r="G43" s="42"/>
      <c r="H43" s="49">
        <v>7000</v>
      </c>
      <c r="I43" s="49"/>
    </row>
    <row r="44" spans="1:9" s="11" customFormat="1" ht="12.75">
      <c r="A44" s="8" t="s">
        <v>42</v>
      </c>
      <c r="B44" s="38">
        <v>3734</v>
      </c>
      <c r="C44" s="29"/>
      <c r="D44" s="38">
        <v>7352</v>
      </c>
      <c r="E44" s="5">
        <v>7352</v>
      </c>
      <c r="F44" s="85">
        <f t="shared" si="2"/>
        <v>100</v>
      </c>
      <c r="G44" s="42"/>
      <c r="H44" s="49">
        <v>7000</v>
      </c>
      <c r="I44" s="49"/>
    </row>
    <row r="45" spans="1:9" s="11" customFormat="1" ht="12.75">
      <c r="A45" s="8" t="s">
        <v>37</v>
      </c>
      <c r="B45" s="39">
        <v>2177</v>
      </c>
      <c r="C45" s="35"/>
      <c r="D45" s="39">
        <v>2681</v>
      </c>
      <c r="E45" s="12">
        <v>2681</v>
      </c>
      <c r="F45" s="85">
        <f t="shared" si="2"/>
        <v>100</v>
      </c>
      <c r="G45" s="42"/>
      <c r="H45" s="49">
        <v>2667</v>
      </c>
      <c r="I45" s="49"/>
    </row>
    <row r="46" spans="1:9" s="11" customFormat="1" ht="12.75" hidden="1">
      <c r="A46" s="8" t="s">
        <v>28</v>
      </c>
      <c r="B46" s="39"/>
      <c r="C46" s="35"/>
      <c r="D46" s="39"/>
      <c r="E46" s="12"/>
      <c r="F46" s="85"/>
      <c r="G46" s="42"/>
      <c r="H46" s="49">
        <v>25923</v>
      </c>
      <c r="I46" s="49"/>
    </row>
    <row r="47" spans="1:9" s="11" customFormat="1" ht="12.75" hidden="1">
      <c r="A47" s="8" t="s">
        <v>29</v>
      </c>
      <c r="B47" s="39"/>
      <c r="C47" s="35"/>
      <c r="D47" s="39"/>
      <c r="E47" s="12"/>
      <c r="F47" s="85"/>
      <c r="G47" s="42"/>
      <c r="H47" s="49">
        <v>1000</v>
      </c>
      <c r="I47" s="49"/>
    </row>
    <row r="48" spans="1:9" s="11" customFormat="1" ht="12.75">
      <c r="A48" s="2" t="s">
        <v>8</v>
      </c>
      <c r="B48" s="17">
        <f>SUM(B40:B45)</f>
        <v>42000</v>
      </c>
      <c r="C48" s="32"/>
      <c r="D48" s="43">
        <f>SUM(D40:D47)</f>
        <v>58033</v>
      </c>
      <c r="E48" s="17">
        <f>SUM(E40:E47)</f>
        <v>58033</v>
      </c>
      <c r="F48" s="86">
        <f>ROUND(E48/D48*100,2)</f>
        <v>100</v>
      </c>
      <c r="G48" s="18">
        <f>SUM(G40:G45)</f>
        <v>0</v>
      </c>
      <c r="H48" s="6">
        <f>SUM(H40:H47)</f>
        <v>59333</v>
      </c>
      <c r="I48" s="24">
        <v>58333</v>
      </c>
    </row>
    <row r="49" spans="1:9" s="11" customFormat="1" ht="12.75">
      <c r="A49" s="2"/>
      <c r="B49" s="17"/>
      <c r="C49" s="32"/>
      <c r="D49" s="17"/>
      <c r="E49" s="7"/>
      <c r="F49" s="85"/>
      <c r="G49" s="18"/>
      <c r="H49" s="6"/>
      <c r="I49" s="49"/>
    </row>
    <row r="50" spans="1:9" s="11" customFormat="1" ht="11.25" customHeight="1">
      <c r="A50" s="2" t="s">
        <v>45</v>
      </c>
      <c r="B50" s="17"/>
      <c r="C50" s="32"/>
      <c r="D50" s="17"/>
      <c r="E50" s="7"/>
      <c r="F50" s="85"/>
      <c r="G50" s="76"/>
      <c r="H50" s="49"/>
      <c r="I50" s="49"/>
    </row>
    <row r="51" spans="1:9" s="11" customFormat="1" ht="12.75">
      <c r="A51" s="8" t="s">
        <v>33</v>
      </c>
      <c r="B51" s="20">
        <v>237600</v>
      </c>
      <c r="C51" s="36"/>
      <c r="D51" s="20">
        <v>160753</v>
      </c>
      <c r="E51" s="20">
        <v>160729.71</v>
      </c>
      <c r="F51" s="85">
        <f>ROUND(E51/D51*100,2)</f>
        <v>99.99</v>
      </c>
      <c r="G51" s="76"/>
      <c r="H51" s="49">
        <v>150991</v>
      </c>
      <c r="I51" s="49"/>
    </row>
    <row r="52" spans="1:9" s="11" customFormat="1" ht="12.75">
      <c r="A52" s="8" t="s">
        <v>61</v>
      </c>
      <c r="B52" s="20"/>
      <c r="C52" s="36"/>
      <c r="D52" s="20">
        <v>144153</v>
      </c>
      <c r="E52" s="20">
        <v>138250.26</v>
      </c>
      <c r="F52" s="85">
        <f>ROUND(E52/D52*100,2)</f>
        <v>95.91</v>
      </c>
      <c r="G52" s="76"/>
      <c r="H52" s="49"/>
      <c r="I52" s="49"/>
    </row>
    <row r="53" spans="1:9" s="11" customFormat="1" ht="18.75" customHeight="1">
      <c r="A53" s="8" t="s">
        <v>40</v>
      </c>
      <c r="B53" s="20"/>
      <c r="C53" s="36"/>
      <c r="D53" s="20">
        <v>97925</v>
      </c>
      <c r="E53" s="20">
        <v>78117.23</v>
      </c>
      <c r="F53" s="85">
        <f>ROUND(E53/D53*100,2)</f>
        <v>79.77</v>
      </c>
      <c r="G53" s="76"/>
      <c r="H53" s="49">
        <v>86134</v>
      </c>
      <c r="I53" s="49"/>
    </row>
    <row r="54" spans="1:9" s="11" customFormat="1" ht="12.75">
      <c r="A54" s="2" t="s">
        <v>24</v>
      </c>
      <c r="B54" s="17"/>
      <c r="C54" s="32"/>
      <c r="D54" s="43">
        <f>SUM(D51:D53)</f>
        <v>402831</v>
      </c>
      <c r="E54" s="17">
        <f>SUM(E51:E53)</f>
        <v>377097.19999999995</v>
      </c>
      <c r="F54" s="86">
        <f>ROUND(E54/D54*100,2)</f>
        <v>93.61</v>
      </c>
      <c r="G54" s="76"/>
      <c r="H54" s="17">
        <f>SUM(H51:H53)</f>
        <v>237125</v>
      </c>
      <c r="I54" s="49"/>
    </row>
    <row r="55" spans="1:9" s="11" customFormat="1" ht="12.75" hidden="1">
      <c r="A55" s="2"/>
      <c r="B55" s="17"/>
      <c r="C55" s="32"/>
      <c r="D55" s="17"/>
      <c r="E55" s="17"/>
      <c r="F55" s="86"/>
      <c r="G55" s="76"/>
      <c r="H55" s="49"/>
      <c r="I55" s="49"/>
    </row>
    <row r="56" spans="1:9" s="11" customFormat="1" ht="12.75" hidden="1">
      <c r="A56" s="2" t="s">
        <v>26</v>
      </c>
      <c r="B56" s="17"/>
      <c r="C56" s="32"/>
      <c r="D56" s="17"/>
      <c r="E56" s="7"/>
      <c r="F56" s="85"/>
      <c r="G56" s="76"/>
      <c r="H56" s="49"/>
      <c r="I56" s="49"/>
    </row>
    <row r="57" spans="1:9" s="11" customFormat="1" ht="12.75" hidden="1">
      <c r="A57" s="3" t="s">
        <v>25</v>
      </c>
      <c r="B57" s="20">
        <v>237600</v>
      </c>
      <c r="C57" s="36"/>
      <c r="D57" s="20"/>
      <c r="E57" s="56"/>
      <c r="F57" s="85"/>
      <c r="G57" s="76"/>
      <c r="H57" s="49"/>
      <c r="I57" s="49"/>
    </row>
    <row r="58" spans="1:9" s="11" customFormat="1" ht="12.75" hidden="1">
      <c r="A58" s="3"/>
      <c r="B58" s="20"/>
      <c r="C58" s="36"/>
      <c r="D58" s="20"/>
      <c r="E58" s="56"/>
      <c r="F58" s="85"/>
      <c r="G58" s="76"/>
      <c r="H58" s="49"/>
      <c r="I58" s="49"/>
    </row>
    <row r="59" spans="1:9" s="11" customFormat="1" ht="12.75" hidden="1">
      <c r="A59" s="2" t="s">
        <v>27</v>
      </c>
      <c r="B59" s="18">
        <f>SUM(B57:B58)</f>
        <v>237600</v>
      </c>
      <c r="C59" s="33"/>
      <c r="D59" s="18"/>
      <c r="E59" s="6"/>
      <c r="F59" s="86"/>
      <c r="G59" s="77"/>
      <c r="H59" s="6"/>
      <c r="I59" s="49"/>
    </row>
    <row r="60" spans="1:9" s="11" customFormat="1" ht="12.75" hidden="1">
      <c r="A60" s="2"/>
      <c r="B60" s="17"/>
      <c r="C60" s="32"/>
      <c r="D60" s="17"/>
      <c r="E60" s="17"/>
      <c r="F60" s="85"/>
      <c r="G60" s="76"/>
      <c r="H60" s="49"/>
      <c r="I60" s="49"/>
    </row>
    <row r="61" spans="1:9" s="11" customFormat="1" ht="12.75">
      <c r="A61" s="2"/>
      <c r="B61" s="17"/>
      <c r="C61" s="32"/>
      <c r="D61" s="17"/>
      <c r="E61" s="17"/>
      <c r="F61" s="85"/>
      <c r="G61" s="76"/>
      <c r="H61" s="49"/>
      <c r="I61" s="49"/>
    </row>
    <row r="62" spans="1:9" s="11" customFormat="1" ht="12.75">
      <c r="A62" s="2" t="s">
        <v>46</v>
      </c>
      <c r="B62" s="17"/>
      <c r="C62" s="32"/>
      <c r="D62" s="17"/>
      <c r="E62" s="7"/>
      <c r="F62" s="85"/>
      <c r="G62" s="76"/>
      <c r="H62" s="49"/>
      <c r="I62" s="49"/>
    </row>
    <row r="63" spans="1:9" s="11" customFormat="1" ht="12.75">
      <c r="A63" s="8" t="s">
        <v>33</v>
      </c>
      <c r="B63" s="20">
        <v>237600</v>
      </c>
      <c r="C63" s="36"/>
      <c r="D63" s="20">
        <v>52108</v>
      </c>
      <c r="E63" s="56">
        <v>51559.58</v>
      </c>
      <c r="F63" s="85">
        <f>ROUND(E63/D63*100,2)</f>
        <v>98.95</v>
      </c>
      <c r="G63" s="76"/>
      <c r="H63" s="49">
        <v>50806</v>
      </c>
      <c r="I63" s="49"/>
    </row>
    <row r="64" spans="1:9" s="11" customFormat="1" ht="12.75" hidden="1">
      <c r="A64" s="3"/>
      <c r="B64" s="20"/>
      <c r="C64" s="36"/>
      <c r="D64" s="20"/>
      <c r="E64" s="56"/>
      <c r="F64" s="85"/>
      <c r="G64" s="76"/>
      <c r="H64" s="49"/>
      <c r="I64" s="49"/>
    </row>
    <row r="65" spans="1:9" s="11" customFormat="1" ht="12.75">
      <c r="A65" s="2" t="s">
        <v>1</v>
      </c>
      <c r="B65" s="18">
        <f>SUM(B63:B64)</f>
        <v>237600</v>
      </c>
      <c r="C65" s="33"/>
      <c r="D65" s="18">
        <f>SUM(D63:D64)</f>
        <v>52108</v>
      </c>
      <c r="E65" s="6">
        <f>SUM(E63:E64)</f>
        <v>51559.58</v>
      </c>
      <c r="F65" s="86">
        <f>ROUND(E65/D65*100,2)</f>
        <v>98.95</v>
      </c>
      <c r="G65" s="77">
        <f>SUM(G63:G64)</f>
        <v>0</v>
      </c>
      <c r="H65" s="6">
        <f>SUM(H63:H64)</f>
        <v>50806</v>
      </c>
      <c r="I65" s="49"/>
    </row>
    <row r="66" spans="1:9" s="11" customFormat="1" ht="25.5">
      <c r="A66" s="2" t="s">
        <v>63</v>
      </c>
      <c r="B66" s="18"/>
      <c r="C66" s="33"/>
      <c r="D66" s="18"/>
      <c r="E66" s="6"/>
      <c r="F66" s="85"/>
      <c r="G66" s="76"/>
      <c r="H66" s="49"/>
      <c r="I66" s="49"/>
    </row>
    <row r="67" spans="1:9" s="11" customFormat="1" ht="12.75">
      <c r="A67" s="8" t="s">
        <v>4</v>
      </c>
      <c r="B67" s="38">
        <v>2000</v>
      </c>
      <c r="C67" s="29"/>
      <c r="D67" s="38">
        <v>592</v>
      </c>
      <c r="E67" s="5">
        <v>580</v>
      </c>
      <c r="F67" s="85">
        <f aca="true" t="shared" si="3" ref="F67:F73">ROUND(E67/D67*100,2)</f>
        <v>97.97</v>
      </c>
      <c r="G67" s="38"/>
      <c r="H67" s="49">
        <v>2606</v>
      </c>
      <c r="I67" s="49"/>
    </row>
    <row r="68" spans="1:9" s="11" customFormat="1" ht="12.75">
      <c r="A68" s="8" t="s">
        <v>41</v>
      </c>
      <c r="B68" s="38">
        <v>2000</v>
      </c>
      <c r="C68" s="29"/>
      <c r="D68" s="38">
        <v>1284</v>
      </c>
      <c r="E68" s="5">
        <v>1020</v>
      </c>
      <c r="F68" s="85">
        <f t="shared" si="3"/>
        <v>79.44</v>
      </c>
      <c r="G68" s="38"/>
      <c r="H68" s="49">
        <v>1800</v>
      </c>
      <c r="I68" s="49"/>
    </row>
    <row r="69" spans="1:9" s="11" customFormat="1" ht="18" customHeight="1">
      <c r="A69" s="8" t="s">
        <v>40</v>
      </c>
      <c r="B69" s="38">
        <v>2000</v>
      </c>
      <c r="C69" s="29"/>
      <c r="D69" s="38">
        <v>1598</v>
      </c>
      <c r="E69" s="5">
        <v>978.5</v>
      </c>
      <c r="F69" s="85">
        <f t="shared" si="3"/>
        <v>61.23</v>
      </c>
      <c r="G69" s="38"/>
      <c r="H69" s="49">
        <v>1600</v>
      </c>
      <c r="I69" s="49"/>
    </row>
    <row r="70" spans="1:9" s="11" customFormat="1" ht="12" customHeight="1">
      <c r="A70" s="8" t="s">
        <v>42</v>
      </c>
      <c r="B70" s="38">
        <v>2000</v>
      </c>
      <c r="C70" s="29"/>
      <c r="D70" s="38">
        <v>1335</v>
      </c>
      <c r="E70" s="5">
        <v>1190</v>
      </c>
      <c r="F70" s="85">
        <f t="shared" si="3"/>
        <v>89.14</v>
      </c>
      <c r="G70" s="38"/>
      <c r="H70" s="49">
        <v>1700</v>
      </c>
      <c r="I70" s="49"/>
    </row>
    <row r="71" spans="1:9" s="11" customFormat="1" ht="12.75" hidden="1">
      <c r="A71" s="8" t="s">
        <v>37</v>
      </c>
      <c r="B71" s="19">
        <v>1000</v>
      </c>
      <c r="C71" s="34"/>
      <c r="D71" s="19">
        <v>0</v>
      </c>
      <c r="E71" s="12">
        <v>0</v>
      </c>
      <c r="F71" s="85">
        <v>0</v>
      </c>
      <c r="G71" s="20"/>
      <c r="H71" s="49">
        <v>1933</v>
      </c>
      <c r="I71" s="49"/>
    </row>
    <row r="72" spans="1:9" s="11" customFormat="1" ht="12.75">
      <c r="A72" s="8" t="s">
        <v>28</v>
      </c>
      <c r="B72" s="19"/>
      <c r="C72" s="34"/>
      <c r="D72" s="51">
        <v>5493</v>
      </c>
      <c r="E72" s="51">
        <v>4253.41</v>
      </c>
      <c r="F72" s="85">
        <f t="shared" si="3"/>
        <v>77.43</v>
      </c>
      <c r="G72" s="20"/>
      <c r="H72" s="49">
        <v>14636</v>
      </c>
      <c r="I72" s="49"/>
    </row>
    <row r="73" spans="1:9" s="10" customFormat="1" ht="12.75">
      <c r="A73" s="2" t="s">
        <v>62</v>
      </c>
      <c r="B73" s="17">
        <f>SUM(B67:B71)</f>
        <v>9000</v>
      </c>
      <c r="C73" s="32"/>
      <c r="D73" s="17">
        <f>SUM(D67:D72)</f>
        <v>10302</v>
      </c>
      <c r="E73" s="7">
        <f>SUM(E67:E72)</f>
        <v>8021.91</v>
      </c>
      <c r="F73" s="86">
        <f t="shared" si="3"/>
        <v>77.87</v>
      </c>
      <c r="G73" s="18">
        <f>SUM(G67:G71)</f>
        <v>0</v>
      </c>
      <c r="H73" s="43">
        <f>SUM(H67:H72)</f>
        <v>24275</v>
      </c>
      <c r="I73" s="14">
        <v>24275</v>
      </c>
    </row>
    <row r="74" spans="1:9" s="11" customFormat="1" ht="15.75" customHeight="1">
      <c r="A74" s="2"/>
      <c r="B74" s="18"/>
      <c r="C74" s="33"/>
      <c r="D74" s="18"/>
      <c r="E74" s="6"/>
      <c r="F74" s="86"/>
      <c r="G74" s="77"/>
      <c r="H74" s="6"/>
      <c r="I74" s="49"/>
    </row>
    <row r="75" spans="1:9" s="11" customFormat="1" ht="12.75" hidden="1">
      <c r="A75" s="2"/>
      <c r="B75" s="18"/>
      <c r="C75" s="33"/>
      <c r="D75" s="18"/>
      <c r="E75" s="6"/>
      <c r="F75" s="86"/>
      <c r="G75" s="77"/>
      <c r="H75" s="6"/>
      <c r="I75" s="49"/>
    </row>
    <row r="76" spans="1:9" s="11" customFormat="1" ht="12.75" hidden="1">
      <c r="A76" s="2"/>
      <c r="B76" s="18"/>
      <c r="C76" s="33"/>
      <c r="D76" s="18"/>
      <c r="E76" s="6"/>
      <c r="F76" s="86"/>
      <c r="G76" s="77"/>
      <c r="H76" s="6"/>
      <c r="I76" s="49"/>
    </row>
    <row r="77" spans="1:9" s="11" customFormat="1" ht="25.5" hidden="1">
      <c r="A77" s="2" t="s">
        <v>47</v>
      </c>
      <c r="B77" s="18"/>
      <c r="C77" s="33"/>
      <c r="D77" s="18"/>
      <c r="E77" s="6"/>
      <c r="F77" s="86"/>
      <c r="G77" s="77"/>
      <c r="H77" s="6"/>
      <c r="I77" s="49"/>
    </row>
    <row r="78" spans="1:9" s="11" customFormat="1" ht="12.75" hidden="1">
      <c r="A78" s="8" t="s">
        <v>33</v>
      </c>
      <c r="B78" s="20"/>
      <c r="C78" s="36"/>
      <c r="D78" s="20">
        <v>0</v>
      </c>
      <c r="E78" s="5">
        <v>0</v>
      </c>
      <c r="F78" s="90">
        <v>0</v>
      </c>
      <c r="G78" s="42"/>
      <c r="H78" s="5"/>
      <c r="I78" s="49"/>
    </row>
    <row r="79" spans="1:9" s="11" customFormat="1" ht="12.75" hidden="1">
      <c r="A79" s="3" t="s">
        <v>20</v>
      </c>
      <c r="B79" s="20"/>
      <c r="C79" s="36"/>
      <c r="D79" s="20">
        <v>0</v>
      </c>
      <c r="E79" s="5">
        <v>0</v>
      </c>
      <c r="F79" s="90">
        <v>0</v>
      </c>
      <c r="G79" s="42"/>
      <c r="H79" s="5"/>
      <c r="I79" s="49"/>
    </row>
    <row r="80" spans="1:9" s="11" customFormat="1" ht="12.75" hidden="1">
      <c r="A80" s="8" t="s">
        <v>41</v>
      </c>
      <c r="B80" s="20"/>
      <c r="C80" s="36"/>
      <c r="D80" s="20">
        <v>0</v>
      </c>
      <c r="E80" s="5">
        <v>0</v>
      </c>
      <c r="F80" s="90">
        <v>0</v>
      </c>
      <c r="G80" s="42"/>
      <c r="H80" s="5"/>
      <c r="I80" s="49"/>
    </row>
    <row r="81" spans="1:9" s="11" customFormat="1" ht="25.5" hidden="1">
      <c r="A81" s="8" t="s">
        <v>40</v>
      </c>
      <c r="B81" s="20"/>
      <c r="C81" s="36"/>
      <c r="D81" s="20">
        <v>0</v>
      </c>
      <c r="E81" s="42">
        <v>0</v>
      </c>
      <c r="F81" s="90">
        <v>0</v>
      </c>
      <c r="G81" s="42"/>
      <c r="H81" s="5"/>
      <c r="I81" s="49"/>
    </row>
    <row r="82" spans="1:9" s="11" customFormat="1" ht="12.75" hidden="1">
      <c r="A82" s="8" t="s">
        <v>42</v>
      </c>
      <c r="B82" s="20"/>
      <c r="C82" s="36"/>
      <c r="D82" s="20">
        <v>0</v>
      </c>
      <c r="E82" s="42">
        <v>0</v>
      </c>
      <c r="F82" s="90">
        <v>0</v>
      </c>
      <c r="G82" s="42"/>
      <c r="H82" s="5"/>
      <c r="I82" s="49"/>
    </row>
    <row r="83" spans="1:9" s="11" customFormat="1" ht="12.75" hidden="1">
      <c r="A83" s="8" t="s">
        <v>37</v>
      </c>
      <c r="B83" s="20"/>
      <c r="C83" s="36"/>
      <c r="D83" s="20">
        <v>0</v>
      </c>
      <c r="E83" s="42">
        <v>0</v>
      </c>
      <c r="F83" s="90">
        <v>0</v>
      </c>
      <c r="G83" s="42"/>
      <c r="H83" s="5"/>
      <c r="I83" s="49"/>
    </row>
    <row r="84" spans="1:9" s="11" customFormat="1" ht="12.75" hidden="1">
      <c r="A84" s="2" t="s">
        <v>19</v>
      </c>
      <c r="B84" s="18"/>
      <c r="C84" s="33"/>
      <c r="D84" s="18">
        <f>SUM(D78:D83)</f>
        <v>0</v>
      </c>
      <c r="E84" s="18">
        <f>SUM(E78:E83)</f>
        <v>0</v>
      </c>
      <c r="F84" s="86">
        <v>0</v>
      </c>
      <c r="G84" s="77"/>
      <c r="H84" s="6"/>
      <c r="I84" s="49"/>
    </row>
    <row r="85" spans="1:9" s="11" customFormat="1" ht="12.75" hidden="1">
      <c r="A85" s="2"/>
      <c r="B85" s="18"/>
      <c r="C85" s="33"/>
      <c r="D85" s="18"/>
      <c r="E85" s="6"/>
      <c r="F85" s="86"/>
      <c r="G85" s="77"/>
      <c r="H85" s="6"/>
      <c r="I85" s="49"/>
    </row>
    <row r="86" spans="1:9" s="11" customFormat="1" ht="12.75" hidden="1">
      <c r="A86" s="2"/>
      <c r="B86" s="18"/>
      <c r="C86" s="33"/>
      <c r="D86" s="18"/>
      <c r="E86" s="6"/>
      <c r="F86" s="86"/>
      <c r="G86" s="77"/>
      <c r="H86" s="6"/>
      <c r="I86" s="49"/>
    </row>
    <row r="87" spans="1:9" s="11" customFormat="1" ht="25.5" hidden="1">
      <c r="A87" s="2" t="s">
        <v>48</v>
      </c>
      <c r="B87" s="18"/>
      <c r="C87" s="33"/>
      <c r="D87" s="18"/>
      <c r="E87" s="6"/>
      <c r="F87" s="85"/>
      <c r="G87" s="76"/>
      <c r="H87" s="49"/>
      <c r="I87" s="49"/>
    </row>
    <row r="88" spans="1:9" s="11" customFormat="1" ht="12.75" hidden="1">
      <c r="A88" s="8" t="s">
        <v>33</v>
      </c>
      <c r="B88" s="38">
        <v>800</v>
      </c>
      <c r="C88" s="29"/>
      <c r="D88" s="38">
        <v>0</v>
      </c>
      <c r="E88" s="4">
        <v>0</v>
      </c>
      <c r="F88" s="85">
        <v>0</v>
      </c>
      <c r="G88" s="80"/>
      <c r="H88" s="49">
        <v>286</v>
      </c>
      <c r="I88" s="49"/>
    </row>
    <row r="89" spans="1:9" s="11" customFormat="1" ht="12.75" hidden="1">
      <c r="A89" s="8"/>
      <c r="B89" s="38"/>
      <c r="C89" s="29"/>
      <c r="D89" s="38" t="s">
        <v>17</v>
      </c>
      <c r="E89" s="5"/>
      <c r="F89" s="85">
        <v>0</v>
      </c>
      <c r="G89" s="42"/>
      <c r="H89" s="49"/>
      <c r="I89" s="49"/>
    </row>
    <row r="90" spans="1:9" s="10" customFormat="1" ht="12.75" hidden="1">
      <c r="A90" s="2" t="s">
        <v>9</v>
      </c>
      <c r="B90" s="17">
        <f>SUM(B88:B89)</f>
        <v>800</v>
      </c>
      <c r="C90" s="32"/>
      <c r="D90" s="17">
        <f>SUM(D88:D89)</f>
        <v>0</v>
      </c>
      <c r="E90" s="7">
        <f>SUM(E88:E89)</f>
        <v>0</v>
      </c>
      <c r="F90" s="86">
        <v>0</v>
      </c>
      <c r="G90" s="18">
        <f>SUM(G88:G89)</f>
        <v>0</v>
      </c>
      <c r="H90" s="43">
        <f>SUM(H88:H89)</f>
        <v>286</v>
      </c>
      <c r="I90" s="14">
        <v>286</v>
      </c>
    </row>
    <row r="91" spans="1:9" s="10" customFormat="1" ht="12.75" hidden="1">
      <c r="A91" s="2"/>
      <c r="B91" s="17"/>
      <c r="C91" s="32"/>
      <c r="D91" s="17"/>
      <c r="E91" s="7"/>
      <c r="F91" s="86"/>
      <c r="G91" s="18"/>
      <c r="H91" s="43"/>
      <c r="I91" s="14"/>
    </row>
    <row r="92" spans="1:9" s="11" customFormat="1" ht="25.5">
      <c r="A92" s="2" t="s">
        <v>49</v>
      </c>
      <c r="B92" s="17"/>
      <c r="C92" s="32"/>
      <c r="D92" s="17"/>
      <c r="E92" s="7"/>
      <c r="F92" s="85"/>
      <c r="G92" s="76"/>
      <c r="H92" s="49"/>
      <c r="I92" s="49"/>
    </row>
    <row r="93" spans="1:9" s="11" customFormat="1" ht="12.75">
      <c r="A93" s="3" t="s">
        <v>25</v>
      </c>
      <c r="B93" s="20">
        <v>237600</v>
      </c>
      <c r="C93" s="36"/>
      <c r="D93" s="20">
        <v>290947</v>
      </c>
      <c r="E93" s="56">
        <v>276270.09</v>
      </c>
      <c r="F93" s="85">
        <f>ROUND(E93/D93*100,2)</f>
        <v>94.96</v>
      </c>
      <c r="G93" s="76"/>
      <c r="H93" s="49">
        <v>290947</v>
      </c>
      <c r="I93" s="49"/>
    </row>
    <row r="94" spans="1:9" s="11" customFormat="1" ht="12.75" hidden="1">
      <c r="A94" s="3"/>
      <c r="B94" s="20"/>
      <c r="C94" s="36"/>
      <c r="D94" s="20"/>
      <c r="E94" s="56"/>
      <c r="F94" s="85"/>
      <c r="G94" s="76"/>
      <c r="H94" s="49"/>
      <c r="I94" s="49"/>
    </row>
    <row r="95" spans="1:9" s="11" customFormat="1" ht="12.75">
      <c r="A95" s="57" t="s">
        <v>27</v>
      </c>
      <c r="B95" s="59">
        <f>SUM(B93:B94)</f>
        <v>237600</v>
      </c>
      <c r="C95" s="58"/>
      <c r="D95" s="59">
        <f>SUM(D93:D94)</f>
        <v>290947</v>
      </c>
      <c r="E95" s="60">
        <f>SUM(E93:E94)</f>
        <v>276270.09</v>
      </c>
      <c r="F95" s="87">
        <f>ROUND(E95/D95*100,2)</f>
        <v>94.96</v>
      </c>
      <c r="G95" s="77">
        <f>SUM(G93:G94)</f>
        <v>0</v>
      </c>
      <c r="H95" s="6">
        <f>SUM(H93:H94)</f>
        <v>290947</v>
      </c>
      <c r="I95" s="49"/>
    </row>
    <row r="96" spans="1:9" s="11" customFormat="1" ht="12.75">
      <c r="A96" s="2" t="s">
        <v>50</v>
      </c>
      <c r="B96" s="18"/>
      <c r="C96" s="33"/>
      <c r="D96" s="18"/>
      <c r="E96" s="6"/>
      <c r="F96" s="85"/>
      <c r="G96" s="76"/>
      <c r="H96" s="49"/>
      <c r="I96" s="49"/>
    </row>
    <row r="97" spans="1:9" s="11" customFormat="1" ht="12.75">
      <c r="A97" s="8" t="s">
        <v>33</v>
      </c>
      <c r="B97" s="38">
        <v>800</v>
      </c>
      <c r="C97" s="29"/>
      <c r="D97" s="38">
        <v>42821</v>
      </c>
      <c r="E97" s="4">
        <v>42819.35</v>
      </c>
      <c r="F97" s="85">
        <f>ROUND(E97/D97*100,2)</f>
        <v>100</v>
      </c>
      <c r="G97" s="80"/>
      <c r="H97" s="49">
        <v>286</v>
      </c>
      <c r="I97" s="49"/>
    </row>
    <row r="98" spans="1:9" s="11" customFormat="1" ht="12.75" hidden="1">
      <c r="A98" s="8"/>
      <c r="B98" s="38"/>
      <c r="C98" s="29"/>
      <c r="D98" s="38" t="s">
        <v>17</v>
      </c>
      <c r="E98" s="5"/>
      <c r="F98" s="85">
        <v>0</v>
      </c>
      <c r="G98" s="42"/>
      <c r="H98" s="49"/>
      <c r="I98" s="49"/>
    </row>
    <row r="99" spans="1:9" s="10" customFormat="1" ht="13.5" thickBot="1">
      <c r="A99" s="2" t="s">
        <v>34</v>
      </c>
      <c r="B99" s="17">
        <f>SUM(B97:B98)</f>
        <v>800</v>
      </c>
      <c r="C99" s="32"/>
      <c r="D99" s="17">
        <f>SUM(D97:D98)</f>
        <v>42821</v>
      </c>
      <c r="E99" s="7">
        <f>SUM(E97:E98)</f>
        <v>42819.35</v>
      </c>
      <c r="F99" s="86">
        <f>ROUND(E99/D99*100,2)</f>
        <v>100</v>
      </c>
      <c r="G99" s="18">
        <f>SUM(G97:G98)</f>
        <v>0</v>
      </c>
      <c r="H99" s="43">
        <f>SUM(H97:H98)</f>
        <v>286</v>
      </c>
      <c r="I99" s="14">
        <v>286</v>
      </c>
    </row>
    <row r="100" spans="1:9" s="26" customFormat="1" ht="26.25" thickBot="1">
      <c r="A100" s="63" t="s">
        <v>31</v>
      </c>
      <c r="B100" s="64" t="e">
        <f>SUM(B13,B20,B24,B27,#REF!,#REF!,B37,B48,B65,B90)</f>
        <v>#REF!</v>
      </c>
      <c r="C100" s="64" t="e">
        <f>SUM(C13,C20,C24,C27,#REF!,#REF!,C37,C48,C65,C90)</f>
        <v>#REF!</v>
      </c>
      <c r="D100" s="71">
        <f>SUM(D13,D20,D24,D27,D37,D48,D54,D59,D65,D73,D84,D90,D95,D99)</f>
        <v>6342649</v>
      </c>
      <c r="E100" s="71">
        <f>SUM(E13,E20,E24,E27,E37,E48,E54,E59,E65,E73,E84,E90,E95,E99)</f>
        <v>6012291.01</v>
      </c>
      <c r="F100" s="65">
        <f>ROUND(E100/D100*100,2)</f>
        <v>94.79</v>
      </c>
      <c r="G100" s="25" t="e">
        <f>SUM(G13,G20,G24,G27,#REF!,#REF!,G37,G48,G65,G90)</f>
        <v>#REF!</v>
      </c>
      <c r="H100" s="25" t="e">
        <f>SUM(H13,H20,H24,H27,#REF!,#REF!,H37,H48,H54,H59,H65,H90)</f>
        <v>#REF!</v>
      </c>
      <c r="I100" s="25" t="e">
        <f>SUM(I13,I20,I24,I27,#REF!,#REF!,I37,I48,I65,I90)</f>
        <v>#REF!</v>
      </c>
    </row>
    <row r="101" spans="1:9" s="26" customFormat="1" ht="12.75" hidden="1">
      <c r="A101" s="61"/>
      <c r="B101" s="62"/>
      <c r="C101" s="62"/>
      <c r="D101" s="92"/>
      <c r="E101" s="92"/>
      <c r="F101" s="93"/>
      <c r="G101" s="54"/>
      <c r="H101" s="54"/>
      <c r="I101" s="54"/>
    </row>
    <row r="102" spans="1:9" s="26" customFormat="1" ht="21.75" customHeight="1">
      <c r="A102" s="102" t="s">
        <v>32</v>
      </c>
      <c r="B102" s="103"/>
      <c r="C102" s="103"/>
      <c r="D102" s="103"/>
      <c r="E102" s="103"/>
      <c r="F102" s="104"/>
      <c r="G102" s="54"/>
      <c r="H102" s="54"/>
      <c r="I102" s="54"/>
    </row>
    <row r="103" spans="1:9" s="11" customFormat="1" ht="25.5">
      <c r="A103" s="2" t="s">
        <v>52</v>
      </c>
      <c r="B103" s="18">
        <v>71300</v>
      </c>
      <c r="C103" s="33"/>
      <c r="D103" s="18">
        <v>74662</v>
      </c>
      <c r="E103" s="6">
        <v>71154</v>
      </c>
      <c r="F103" s="86">
        <f aca="true" t="shared" si="4" ref="F103:F113">ROUND(E103/D103*100,2)</f>
        <v>95.3</v>
      </c>
      <c r="G103" s="79"/>
      <c r="H103" s="24">
        <v>75000</v>
      </c>
      <c r="I103" s="49"/>
    </row>
    <row r="104" spans="1:9" s="11" customFormat="1" ht="25.5">
      <c r="A104" s="2" t="s">
        <v>51</v>
      </c>
      <c r="B104" s="18">
        <v>71300</v>
      </c>
      <c r="C104" s="33"/>
      <c r="D104" s="18">
        <v>16938</v>
      </c>
      <c r="E104" s="6">
        <v>16938</v>
      </c>
      <c r="F104" s="86">
        <f t="shared" si="4"/>
        <v>100</v>
      </c>
      <c r="G104" s="76"/>
      <c r="H104" s="24">
        <v>15800</v>
      </c>
      <c r="I104" s="49"/>
    </row>
    <row r="105" spans="1:9" s="26" customFormat="1" ht="25.5">
      <c r="A105" s="55" t="s">
        <v>53</v>
      </c>
      <c r="B105" s="53"/>
      <c r="C105" s="53"/>
      <c r="D105" s="70">
        <v>651485</v>
      </c>
      <c r="E105" s="94">
        <v>640279</v>
      </c>
      <c r="F105" s="86">
        <f t="shared" si="4"/>
        <v>98.28</v>
      </c>
      <c r="G105" s="54"/>
      <c r="H105" s="54">
        <v>670447</v>
      </c>
      <c r="I105" s="54"/>
    </row>
    <row r="106" spans="1:9" s="26" customFormat="1" ht="38.25">
      <c r="A106" s="55" t="s">
        <v>54</v>
      </c>
      <c r="B106" s="53"/>
      <c r="C106" s="53"/>
      <c r="D106" s="70">
        <v>1304</v>
      </c>
      <c r="E106" s="70">
        <v>1000</v>
      </c>
      <c r="F106" s="86">
        <f t="shared" si="4"/>
        <v>76.69</v>
      </c>
      <c r="G106" s="54"/>
      <c r="H106" s="54"/>
      <c r="I106" s="54"/>
    </row>
    <row r="107" spans="1:9" s="26" customFormat="1" ht="13.5" hidden="1" thickBot="1">
      <c r="A107" s="55" t="s">
        <v>30</v>
      </c>
      <c r="B107" s="53"/>
      <c r="C107" s="53"/>
      <c r="D107" s="95"/>
      <c r="E107" s="53"/>
      <c r="F107" s="87" t="e">
        <f t="shared" si="4"/>
        <v>#DIV/0!</v>
      </c>
      <c r="G107" s="54"/>
      <c r="H107" s="54" t="e">
        <f>SUM(H100,H105)</f>
        <v>#REF!</v>
      </c>
      <c r="I107" s="54"/>
    </row>
    <row r="108" spans="1:9" s="11" customFormat="1" ht="26.25" thickBot="1">
      <c r="A108" s="2" t="s">
        <v>64</v>
      </c>
      <c r="B108" s="20">
        <v>237600</v>
      </c>
      <c r="C108" s="36"/>
      <c r="D108" s="18">
        <v>247571</v>
      </c>
      <c r="E108" s="21">
        <v>129877.97</v>
      </c>
      <c r="F108" s="84">
        <f>ROUND(E108/D108*100,2)</f>
        <v>52.46</v>
      </c>
      <c r="G108" s="76"/>
      <c r="H108" s="49">
        <v>290947</v>
      </c>
      <c r="I108" s="49"/>
    </row>
    <row r="109" spans="1:9" s="11" customFormat="1" ht="12.75" hidden="1">
      <c r="A109" s="3"/>
      <c r="B109" s="20"/>
      <c r="C109" s="36"/>
      <c r="D109" s="20"/>
      <c r="E109" s="56"/>
      <c r="F109" s="85"/>
      <c r="G109" s="76"/>
      <c r="H109" s="49"/>
      <c r="I109" s="49"/>
    </row>
    <row r="110" spans="1:9" s="11" customFormat="1" ht="13.5" hidden="1" thickBot="1">
      <c r="A110" s="57" t="s">
        <v>27</v>
      </c>
      <c r="B110" s="59">
        <f>SUM(B108:B109)</f>
        <v>237600</v>
      </c>
      <c r="C110" s="58"/>
      <c r="D110" s="59">
        <f>SUM(D108:D109)</f>
        <v>247571</v>
      </c>
      <c r="E110" s="60">
        <f>SUM(E108:E109)</f>
        <v>129877.97</v>
      </c>
      <c r="F110" s="87">
        <f>ROUND(E110/D110*100,2)</f>
        <v>52.46</v>
      </c>
      <c r="G110" s="77">
        <f>SUM(G108:G109)</f>
        <v>0</v>
      </c>
      <c r="H110" s="6">
        <f>SUM(H108:H109)</f>
        <v>290947</v>
      </c>
      <c r="I110" s="49"/>
    </row>
    <row r="111" spans="1:9" s="26" customFormat="1" ht="26.25" thickBot="1">
      <c r="A111" s="72" t="s">
        <v>55</v>
      </c>
      <c r="B111" s="73"/>
      <c r="C111" s="73"/>
      <c r="D111" s="71">
        <f>SUM(D103,D104,D105,D106,D110)</f>
        <v>991960</v>
      </c>
      <c r="E111" s="71">
        <f>SUM(E103,E104,E105,E106,E110)</f>
        <v>859248.97</v>
      </c>
      <c r="F111" s="65">
        <f t="shared" si="4"/>
        <v>86.62</v>
      </c>
      <c r="G111" s="54"/>
      <c r="H111" s="54"/>
      <c r="I111" s="54"/>
    </row>
    <row r="112" spans="1:9" s="26" customFormat="1" ht="13.5" thickBot="1">
      <c r="A112" s="72"/>
      <c r="B112" s="73"/>
      <c r="C112" s="73"/>
      <c r="D112" s="71"/>
      <c r="E112" s="71"/>
      <c r="F112" s="65"/>
      <c r="G112" s="54"/>
      <c r="H112" s="54"/>
      <c r="I112" s="54"/>
    </row>
    <row r="113" spans="1:9" ht="13.5" thickBot="1">
      <c r="A113" s="67" t="s">
        <v>56</v>
      </c>
      <c r="B113" s="68"/>
      <c r="C113" s="69"/>
      <c r="D113" s="71">
        <f>SUM(D100,D111)</f>
        <v>7334609</v>
      </c>
      <c r="E113" s="71">
        <f>SUM(E100,E111)</f>
        <v>6871539.9799999995</v>
      </c>
      <c r="F113" s="65">
        <f t="shared" si="4"/>
        <v>93.69</v>
      </c>
      <c r="G113" s="66"/>
      <c r="H113" s="24" t="e">
        <f>SUM(H100,H105,#REF!)</f>
        <v>#REF!</v>
      </c>
      <c r="I113" s="49"/>
    </row>
    <row r="115" spans="1:4" ht="12.75" hidden="1">
      <c r="A115" s="37" t="s">
        <v>11</v>
      </c>
      <c r="B115" s="15"/>
      <c r="C115" s="37"/>
      <c r="D115" s="15">
        <v>2987993</v>
      </c>
    </row>
    <row r="116" spans="1:4" ht="12.75" hidden="1">
      <c r="A116" s="37" t="s">
        <v>13</v>
      </c>
      <c r="B116" s="15"/>
      <c r="C116" s="37"/>
      <c r="D116" s="15">
        <v>35750</v>
      </c>
    </row>
    <row r="117" spans="1:4" ht="12.75" hidden="1">
      <c r="A117" s="37" t="s">
        <v>14</v>
      </c>
      <c r="B117" s="15"/>
      <c r="C117" s="37"/>
      <c r="D117" s="15">
        <v>2952243</v>
      </c>
    </row>
    <row r="118" spans="1:4" ht="12.75" hidden="1">
      <c r="A118" s="37" t="s">
        <v>15</v>
      </c>
      <c r="B118" s="15"/>
      <c r="C118" s="37"/>
      <c r="D118" s="15" t="e">
        <f>ROUND((D117/C100),2)</f>
        <v>#REF!</v>
      </c>
    </row>
  </sheetData>
  <sheetProtection/>
  <mergeCells count="4">
    <mergeCell ref="A4:H4"/>
    <mergeCell ref="E3:F3"/>
    <mergeCell ref="A5:F5"/>
    <mergeCell ref="A102:F102"/>
  </mergeCells>
  <printOptions/>
  <pageMargins left="0.984251968503937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Urząd Gminy Skarżysko Kościelne</cp:lastModifiedBy>
  <cp:lastPrinted>2011-03-29T11:45:09Z</cp:lastPrinted>
  <dcterms:created xsi:type="dcterms:W3CDTF">2005-08-03T15:42:25Z</dcterms:created>
  <dcterms:modified xsi:type="dcterms:W3CDTF">2011-03-29T11:45:20Z</dcterms:modified>
  <cp:category/>
  <cp:version/>
  <cp:contentType/>
  <cp:contentStatus/>
</cp:coreProperties>
</file>