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gółem Oświata" sheetId="1" r:id="rId1"/>
  </sheets>
  <definedNames>
    <definedName name="_xlnm.Print_Titles" localSheetId="0">'Ogółem Oświata'!$3:$3</definedName>
  </definedNames>
  <calcPr fullCalcOnLoad="1"/>
</workbook>
</file>

<file path=xl/sharedStrings.xml><?xml version="1.0" encoding="utf-8"?>
<sst xmlns="http://schemas.openxmlformats.org/spreadsheetml/2006/main" count="64" uniqueCount="51">
  <si>
    <t>"O" Majków</t>
  </si>
  <si>
    <t>RAZEM</t>
  </si>
  <si>
    <t>Ogółem  r.80101</t>
  </si>
  <si>
    <t>Ogółem r.85401</t>
  </si>
  <si>
    <t>Ogółem  r.80104</t>
  </si>
  <si>
    <t>"O" Kierz Niedźwiedzi</t>
  </si>
  <si>
    <t>"O" Lipowe Pole</t>
  </si>
  <si>
    <t>"O" Grzybowa Góra</t>
  </si>
  <si>
    <t>Przedszkole</t>
  </si>
  <si>
    <t>Jednostki/rozdział</t>
  </si>
  <si>
    <t>Szkoła Podstawowa w  Grzybowej Górze</t>
  </si>
  <si>
    <t>Szkoła Podstawowa w  Majkowie</t>
  </si>
  <si>
    <t>Szkoła Podstawowa w  Kierzu Niedźwiedzim</t>
  </si>
  <si>
    <t>Świetlica w Skarżysku Koscielnym</t>
  </si>
  <si>
    <t>Odpisy na fundusz socjalny emerytowanych nauczycieli      r.80195</t>
  </si>
  <si>
    <t>Szkoły Podstawowe - 80101</t>
  </si>
  <si>
    <t>Gimnazjum</t>
  </si>
  <si>
    <t>Ogółem 80146</t>
  </si>
  <si>
    <t>Ogółem 80195</t>
  </si>
  <si>
    <t>Świetlice szkolne 85401</t>
  </si>
  <si>
    <t>Doskonalenie nauczycieli-  r. 85446</t>
  </si>
  <si>
    <t>Ogółem 85446</t>
  </si>
  <si>
    <t xml:space="preserve">Doskonalenie nauczycieli-  r.80146 </t>
  </si>
  <si>
    <t>Gimnazjum w Skarżysku Kościelnym-    r.80110</t>
  </si>
  <si>
    <t>Klasy "0" - 80103</t>
  </si>
  <si>
    <t>Ogółem  r.80103</t>
  </si>
  <si>
    <t>Przedszkole r. 80104</t>
  </si>
  <si>
    <t>Szkoła Podstawowa w  Lipowym Polu</t>
  </si>
  <si>
    <t>Szkoła Podstawowa w  Skarżysku Kościelnym</t>
  </si>
  <si>
    <t>Potrzeby</t>
  </si>
  <si>
    <t>% wyk</t>
  </si>
  <si>
    <t>Braki planu</t>
  </si>
  <si>
    <t>Plan po zmianach</t>
  </si>
  <si>
    <t xml:space="preserve">Subwencja oświatowa </t>
  </si>
  <si>
    <t>Przysługująca subwencja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</si>
  <si>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</si>
  <si>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</si>
  <si>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</si>
  <si>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</si>
  <si>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Wykonanie </t>
  </si>
  <si>
    <t>Zobowiązania</t>
  </si>
  <si>
    <t xml:space="preserve">Plan </t>
  </si>
  <si>
    <t xml:space="preserve"> </t>
  </si>
  <si>
    <t>Dowóz dzieci do Gimnazjum    r.80113</t>
  </si>
  <si>
    <t>Ogółem 85295</t>
  </si>
  <si>
    <t>Dożywianie w  85295</t>
  </si>
  <si>
    <t>Szkoła w Skarżysku Kościelnym</t>
  </si>
  <si>
    <t>Załącznik Nr 12</t>
  </si>
  <si>
    <t>Szkoła Podstawowa w Majkowie</t>
  </si>
  <si>
    <t xml:space="preserve"> Wydatki w jednostkach oświatowych za I półrocze 2008 roku</t>
  </si>
  <si>
    <t>Dowóz dzieci niepełnosprawnych    r.80113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</si>
</sst>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17" applyBorder="1" applyAlignment="1">
      <alignment wrapText="1"/>
      <protection/>
    </xf>
    <xf numFmtId="0" fontId="2" fillId="0" borderId="1" xfId="17" applyFont="1" applyBorder="1" applyAlignment="1">
      <alignment vertical="center" wrapText="1"/>
      <protection/>
    </xf>
    <xf numFmtId="0" fontId="2" fillId="0" borderId="1" xfId="17" applyFont="1" applyBorder="1" applyAlignment="1">
      <alignment wrapText="1"/>
      <protection/>
    </xf>
    <xf numFmtId="0" fontId="1" fillId="0" borderId="1" xfId="17" applyFont="1" applyBorder="1" applyAlignment="1">
      <alignment wrapText="1"/>
      <protection/>
    </xf>
    <xf numFmtId="4" fontId="1" fillId="0" borderId="2" xfId="17" applyNumberFormat="1" applyFont="1" applyBorder="1">
      <alignment/>
      <protection/>
    </xf>
    <xf numFmtId="4" fontId="1" fillId="0" borderId="2" xfId="17" applyNumberFormat="1" applyFont="1" applyBorder="1" applyAlignment="1">
      <alignment/>
      <protection/>
    </xf>
    <xf numFmtId="4" fontId="1" fillId="0" borderId="2" xfId="17" applyNumberFormat="1" applyBorder="1" applyAlignment="1">
      <alignment/>
      <protection/>
    </xf>
    <xf numFmtId="4" fontId="2" fillId="0" borderId="2" xfId="17" applyNumberFormat="1" applyFont="1" applyBorder="1" applyAlignment="1">
      <alignment/>
      <protection/>
    </xf>
    <xf numFmtId="4" fontId="2" fillId="0" borderId="3" xfId="17" applyNumberFormat="1" applyFont="1" applyBorder="1" applyAlignment="1">
      <alignment/>
      <protection/>
    </xf>
    <xf numFmtId="0" fontId="1" fillId="0" borderId="1" xfId="17" applyFont="1" applyBorder="1" applyAlignment="1">
      <alignment wrapText="1"/>
      <protection/>
    </xf>
    <xf numFmtId="0" fontId="2" fillId="0" borderId="1" xfId="17" applyFont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1" fillId="0" borderId="3" xfId="17" applyNumberFormat="1" applyFont="1" applyBorder="1" applyAlignment="1">
      <alignment/>
      <protection/>
    </xf>
    <xf numFmtId="4" fontId="2" fillId="0" borderId="4" xfId="17" applyNumberFormat="1" applyFont="1" applyBorder="1" applyAlignment="1">
      <alignment wrapText="1"/>
      <protection/>
    </xf>
    <xf numFmtId="4" fontId="3" fillId="0" borderId="2" xfId="0" applyNumberFormat="1" applyFont="1" applyBorder="1" applyAlignment="1">
      <alignment/>
    </xf>
    <xf numFmtId="4" fontId="1" fillId="0" borderId="4" xfId="17" applyNumberFormat="1" applyBorder="1" applyAlignment="1">
      <alignment wrapText="1"/>
      <protection/>
    </xf>
    <xf numFmtId="4" fontId="0" fillId="0" borderId="2" xfId="0" applyNumberFormat="1" applyBorder="1" applyAlignment="1">
      <alignment/>
    </xf>
    <xf numFmtId="4" fontId="2" fillId="0" borderId="4" xfId="17" applyNumberFormat="1" applyFont="1" applyBorder="1" applyAlignment="1">
      <alignment vertical="center" wrapText="1"/>
      <protection/>
    </xf>
    <xf numFmtId="4" fontId="2" fillId="0" borderId="5" xfId="17" applyNumberFormat="1" applyFont="1" applyBorder="1" applyAlignment="1">
      <alignment wrapText="1"/>
      <protection/>
    </xf>
    <xf numFmtId="4" fontId="2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1" fillId="0" borderId="5" xfId="17" applyNumberFormat="1" applyBorder="1" applyAlignment="1">
      <alignment wrapText="1"/>
      <protection/>
    </xf>
    <xf numFmtId="4" fontId="1" fillId="0" borderId="4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/>
      <protection/>
    </xf>
    <xf numFmtId="4" fontId="2" fillId="0" borderId="5" xfId="17" applyNumberFormat="1" applyFont="1" applyBorder="1" applyAlignment="1">
      <alignment vertical="center" wrapText="1"/>
      <protection/>
    </xf>
    <xf numFmtId="4" fontId="2" fillId="0" borderId="3" xfId="17" applyNumberFormat="1" applyFont="1" applyBorder="1" applyAlignment="1">
      <alignment/>
      <protection/>
    </xf>
    <xf numFmtId="0" fontId="3" fillId="0" borderId="2" xfId="0" applyFont="1" applyBorder="1" applyAlignment="1">
      <alignment/>
    </xf>
    <xf numFmtId="4" fontId="2" fillId="0" borderId="6" xfId="17" applyNumberFormat="1" applyFont="1" applyFill="1" applyBorder="1" applyAlignment="1">
      <alignment horizontal="center" vertical="center" wrapText="1"/>
      <protection/>
    </xf>
    <xf numFmtId="4" fontId="3" fillId="0" borderId="2" xfId="0" applyNumberFormat="1" applyFont="1" applyBorder="1" applyAlignment="1">
      <alignment/>
    </xf>
    <xf numFmtId="4" fontId="2" fillId="0" borderId="7" xfId="17" applyNumberFormat="1" applyFont="1" applyBorder="1" applyAlignment="1">
      <alignment horizontal="right" vertical="center" wrapText="1"/>
      <protection/>
    </xf>
    <xf numFmtId="0" fontId="2" fillId="0" borderId="8" xfId="17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" fillId="0" borderId="4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1" fillId="0" borderId="4" xfId="17" applyBorder="1" applyAlignment="1">
      <alignment wrapText="1"/>
      <protection/>
    </xf>
    <xf numFmtId="0" fontId="2" fillId="0" borderId="4" xfId="17" applyFont="1" applyBorder="1" applyAlignment="1">
      <alignment vertical="center" wrapText="1"/>
      <protection/>
    </xf>
    <xf numFmtId="0" fontId="2" fillId="0" borderId="5" xfId="17" applyFont="1" applyBorder="1" applyAlignment="1">
      <alignment vertical="center" wrapText="1"/>
      <protection/>
    </xf>
    <xf numFmtId="0" fontId="2" fillId="0" borderId="5" xfId="17" applyFont="1" applyBorder="1" applyAlignment="1">
      <alignment wrapText="1"/>
      <protection/>
    </xf>
    <xf numFmtId="0" fontId="2" fillId="0" borderId="4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4" fontId="1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 vertical="center" wrapText="1"/>
      <protection/>
    </xf>
    <xf numFmtId="4" fontId="1" fillId="0" borderId="2" xfId="17" applyNumberFormat="1" applyBorder="1" applyAlignment="1">
      <alignment wrapText="1"/>
      <protection/>
    </xf>
    <xf numFmtId="4" fontId="0" fillId="0" borderId="2" xfId="0" applyNumberFormat="1" applyFont="1" applyBorder="1" applyAlignment="1">
      <alignment/>
    </xf>
    <xf numFmtId="4" fontId="1" fillId="0" borderId="2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 wrapText="1"/>
      <protection/>
    </xf>
    <xf numFmtId="4" fontId="2" fillId="0" borderId="9" xfId="17" applyNumberFormat="1" applyFont="1" applyBorder="1" applyAlignment="1">
      <alignment horizontal="right" vertical="center" wrapText="1"/>
      <protection/>
    </xf>
    <xf numFmtId="4" fontId="3" fillId="0" borderId="9" xfId="0" applyNumberFormat="1" applyFont="1" applyBorder="1" applyAlignment="1">
      <alignment/>
    </xf>
    <xf numFmtId="4" fontId="2" fillId="0" borderId="1" xfId="17" applyNumberFormat="1" applyFont="1" applyBorder="1" applyAlignment="1">
      <alignment horizontal="center" vertical="center" wrapText="1"/>
      <protection/>
    </xf>
    <xf numFmtId="4" fontId="2" fillId="0" borderId="4" xfId="17" applyNumberFormat="1" applyFont="1" applyBorder="1" applyAlignment="1">
      <alignment horizontal="center" vertical="center" wrapText="1"/>
      <protection/>
    </xf>
    <xf numFmtId="4" fontId="2" fillId="0" borderId="2" xfId="17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21">
      <selection activeCell="E42" sqref="E42"/>
    </sheetView>
  </sheetViews>
  <sheetFormatPr defaultColWidth="9.140625" defaultRowHeight="12.75"/>
  <cols>
    <col min="1" max="1" width="41.421875" style="0" customWidth="1"/>
    <col min="2" max="2" width="16.00390625" style="34" hidden="1" customWidth="1"/>
    <col min="3" max="3" width="9.57421875" style="0" hidden="1" customWidth="1"/>
    <col min="4" max="4" width="16.00390625" style="0" customWidth="1"/>
    <col min="5" max="5" width="12.421875" style="0" customWidth="1"/>
    <col min="6" max="6" width="7.8515625" style="0" customWidth="1"/>
    <col min="7" max="7" width="12.8515625" style="0" hidden="1" customWidth="1"/>
    <col min="8" max="8" width="11.140625" style="0" hidden="1" customWidth="1"/>
    <col min="9" max="9" width="13.140625" style="0" hidden="1" customWidth="1"/>
    <col min="10" max="10" width="13.421875" style="0" hidden="1" customWidth="1"/>
  </cols>
  <sheetData>
    <row r="1" spans="4:5" ht="12.75">
      <c r="D1" s="60"/>
      <c r="E1" s="60" t="s">
        <v>47</v>
      </c>
    </row>
    <row r="2" spans="1:8" ht="12.75">
      <c r="A2" s="61" t="s">
        <v>49</v>
      </c>
      <c r="B2" s="61"/>
      <c r="C2" s="61"/>
      <c r="D2" s="61"/>
      <c r="E2" s="61"/>
      <c r="F2" s="62"/>
      <c r="G2" s="62"/>
      <c r="H2" s="62"/>
    </row>
    <row r="3" spans="1:10" ht="27" customHeight="1">
      <c r="A3" s="56" t="s">
        <v>9</v>
      </c>
      <c r="B3" s="57" t="s">
        <v>41</v>
      </c>
      <c r="C3" s="57" t="s">
        <v>35</v>
      </c>
      <c r="D3" s="57" t="s">
        <v>32</v>
      </c>
      <c r="E3" s="58" t="s">
        <v>39</v>
      </c>
      <c r="F3" s="59" t="s">
        <v>30</v>
      </c>
      <c r="G3" s="29" t="s">
        <v>29</v>
      </c>
      <c r="H3" s="29" t="s">
        <v>31</v>
      </c>
      <c r="I3" s="29" t="s">
        <v>34</v>
      </c>
      <c r="J3" s="29" t="s">
        <v>40</v>
      </c>
    </row>
    <row r="4" spans="1:10" s="12" customFormat="1" ht="12.75">
      <c r="A4" s="11" t="s">
        <v>15</v>
      </c>
      <c r="B4" s="15"/>
      <c r="C4" s="35"/>
      <c r="D4" s="15"/>
      <c r="E4" s="27"/>
      <c r="F4" s="16"/>
      <c r="G4" s="28"/>
      <c r="H4" s="28"/>
      <c r="I4" s="28"/>
      <c r="J4" s="28"/>
    </row>
    <row r="5" spans="1:10" ht="12.75">
      <c r="A5" s="10" t="s">
        <v>28</v>
      </c>
      <c r="B5" s="47">
        <v>762432</v>
      </c>
      <c r="C5" s="36">
        <v>209</v>
      </c>
      <c r="D5" s="17">
        <v>926708</v>
      </c>
      <c r="E5" s="5">
        <v>461021.87</v>
      </c>
      <c r="F5" s="18">
        <f>ROUND(E5/D5*100,2)</f>
        <v>49.75</v>
      </c>
      <c r="G5" s="18"/>
      <c r="H5" s="18"/>
      <c r="I5" s="18"/>
      <c r="J5" s="45">
        <v>41241.26</v>
      </c>
    </row>
    <row r="6" spans="1:10" ht="12.75">
      <c r="A6" s="1" t="s">
        <v>10</v>
      </c>
      <c r="B6" s="17">
        <v>331000</v>
      </c>
      <c r="C6" s="37">
        <v>57</v>
      </c>
      <c r="D6" s="17">
        <v>434700.45</v>
      </c>
      <c r="E6" s="6">
        <v>201081.62</v>
      </c>
      <c r="F6" s="18">
        <f aca="true" t="shared" si="0" ref="F6:F59">ROUND(E6/D6*100,2)</f>
        <v>46.26</v>
      </c>
      <c r="G6" s="18"/>
      <c r="H6" s="18"/>
      <c r="I6" s="18"/>
      <c r="J6" s="45">
        <v>22115.51</v>
      </c>
    </row>
    <row r="7" spans="1:10" ht="12.75">
      <c r="A7" s="10" t="s">
        <v>27</v>
      </c>
      <c r="B7" s="47">
        <v>341000</v>
      </c>
      <c r="C7" s="36">
        <v>53</v>
      </c>
      <c r="D7" s="17">
        <v>431369.36</v>
      </c>
      <c r="E7" s="6">
        <v>222149.37</v>
      </c>
      <c r="F7" s="18">
        <f t="shared" si="0"/>
        <v>51.5</v>
      </c>
      <c r="G7" s="18"/>
      <c r="H7" s="18"/>
      <c r="I7" s="18"/>
      <c r="J7" s="45">
        <v>21054.88</v>
      </c>
    </row>
    <row r="8" spans="1:10" ht="12.75">
      <c r="A8" s="1" t="s">
        <v>11</v>
      </c>
      <c r="B8" s="17">
        <v>366000</v>
      </c>
      <c r="C8" s="37">
        <v>57</v>
      </c>
      <c r="D8" s="17">
        <v>539043.14</v>
      </c>
      <c r="E8" s="6">
        <v>294076.52</v>
      </c>
      <c r="F8" s="18">
        <f t="shared" si="0"/>
        <v>54.56</v>
      </c>
      <c r="G8" s="18"/>
      <c r="H8" s="18"/>
      <c r="I8" s="18"/>
      <c r="J8" s="45">
        <v>21630.02</v>
      </c>
    </row>
    <row r="9" spans="1:10" ht="12.75">
      <c r="A9" s="1" t="s">
        <v>12</v>
      </c>
      <c r="B9" s="17">
        <v>323000</v>
      </c>
      <c r="C9" s="37">
        <v>48</v>
      </c>
      <c r="D9" s="17">
        <v>459944.05</v>
      </c>
      <c r="E9" s="6">
        <v>240128.4</v>
      </c>
      <c r="F9" s="18">
        <f t="shared" si="0"/>
        <v>52.21</v>
      </c>
      <c r="G9" s="18"/>
      <c r="H9" s="18"/>
      <c r="I9" s="18"/>
      <c r="J9" s="45">
        <v>23525.34</v>
      </c>
    </row>
    <row r="10" spans="1:10" ht="12.75">
      <c r="A10" s="10"/>
      <c r="B10" s="17"/>
      <c r="C10" s="37"/>
      <c r="D10" s="17"/>
      <c r="E10" s="6"/>
      <c r="F10" s="18"/>
      <c r="G10" s="18"/>
      <c r="H10" s="18"/>
      <c r="I10" s="18"/>
      <c r="J10" s="45"/>
    </row>
    <row r="11" spans="1:10" ht="12.75">
      <c r="A11" s="2" t="s">
        <v>2</v>
      </c>
      <c r="B11" s="19">
        <f>SUM(B5:B9)</f>
        <v>2123432</v>
      </c>
      <c r="C11" s="38">
        <f>SUM(C5:C9)</f>
        <v>424</v>
      </c>
      <c r="D11" s="19">
        <f>SUM(D5:D10)</f>
        <v>2791765</v>
      </c>
      <c r="E11" s="19">
        <f>SUM(E5:E10)</f>
        <v>1418457.7799999998</v>
      </c>
      <c r="F11" s="30">
        <f t="shared" si="0"/>
        <v>50.81</v>
      </c>
      <c r="G11" s="8">
        <f>SUM(G5:G9)</f>
        <v>0</v>
      </c>
      <c r="H11" s="8">
        <f>SUM(H5:H9)</f>
        <v>0</v>
      </c>
      <c r="I11" s="8">
        <f>SUM(I5:I9)</f>
        <v>0</v>
      </c>
      <c r="J11" s="8">
        <f>SUM(J5:J9)</f>
        <v>129567.01000000001</v>
      </c>
    </row>
    <row r="12" spans="1:10" ht="12.75">
      <c r="A12" s="2"/>
      <c r="B12" s="26"/>
      <c r="C12" s="39"/>
      <c r="D12" s="26"/>
      <c r="E12" s="9"/>
      <c r="F12" s="18"/>
      <c r="G12" s="18"/>
      <c r="H12" s="18"/>
      <c r="I12" s="45"/>
      <c r="J12" s="45"/>
    </row>
    <row r="13" spans="1:10" ht="12.75">
      <c r="A13" s="3" t="s">
        <v>24</v>
      </c>
      <c r="B13" s="20"/>
      <c r="C13" s="40"/>
      <c r="D13" s="20"/>
      <c r="E13" s="9"/>
      <c r="F13" s="18"/>
      <c r="G13" s="18"/>
      <c r="H13" s="18"/>
      <c r="I13" s="45"/>
      <c r="J13" s="45"/>
    </row>
    <row r="14" spans="1:10" ht="12.75">
      <c r="A14" s="1" t="s">
        <v>7</v>
      </c>
      <c r="B14" s="17">
        <v>36000</v>
      </c>
      <c r="C14" s="37">
        <v>11</v>
      </c>
      <c r="D14" s="17">
        <v>44342</v>
      </c>
      <c r="E14" s="7">
        <v>26010.44</v>
      </c>
      <c r="F14" s="18">
        <f t="shared" si="0"/>
        <v>58.66</v>
      </c>
      <c r="G14" s="18"/>
      <c r="H14" s="18"/>
      <c r="I14" s="45"/>
      <c r="J14" s="45">
        <v>2830.43</v>
      </c>
    </row>
    <row r="15" spans="1:10" ht="12.75">
      <c r="A15" s="1" t="s">
        <v>6</v>
      </c>
      <c r="B15" s="17">
        <v>29000</v>
      </c>
      <c r="C15" s="37">
        <v>5</v>
      </c>
      <c r="D15" s="17">
        <v>37282</v>
      </c>
      <c r="E15" s="7">
        <v>16496.48</v>
      </c>
      <c r="F15" s="18">
        <f t="shared" si="0"/>
        <v>44.25</v>
      </c>
      <c r="G15" s="18"/>
      <c r="H15" s="18"/>
      <c r="I15" s="45"/>
      <c r="J15" s="45">
        <v>1226.45</v>
      </c>
    </row>
    <row r="16" spans="1:10" ht="12.75">
      <c r="A16" s="1" t="s">
        <v>0</v>
      </c>
      <c r="B16" s="17">
        <v>44000</v>
      </c>
      <c r="C16" s="37">
        <v>12</v>
      </c>
      <c r="D16" s="17">
        <v>56367</v>
      </c>
      <c r="E16" s="7">
        <v>29194.51</v>
      </c>
      <c r="F16" s="18">
        <f t="shared" si="0"/>
        <v>51.79</v>
      </c>
      <c r="G16" s="18"/>
      <c r="H16" s="18"/>
      <c r="I16" s="45"/>
      <c r="J16" s="45">
        <v>2752.08</v>
      </c>
    </row>
    <row r="17" spans="1:10" ht="12.75">
      <c r="A17" s="1" t="s">
        <v>5</v>
      </c>
      <c r="B17" s="17">
        <v>40000</v>
      </c>
      <c r="C17" s="37">
        <v>8</v>
      </c>
      <c r="D17" s="17">
        <v>37241</v>
      </c>
      <c r="E17" s="7">
        <v>17620.24</v>
      </c>
      <c r="F17" s="18">
        <f t="shared" si="0"/>
        <v>47.31</v>
      </c>
      <c r="G17" s="18"/>
      <c r="H17" s="18"/>
      <c r="I17" s="45"/>
      <c r="J17" s="45">
        <v>2409.94</v>
      </c>
    </row>
    <row r="18" spans="1:10" s="12" customFormat="1" ht="12.75">
      <c r="A18" s="2" t="s">
        <v>25</v>
      </c>
      <c r="B18" s="15">
        <f>SUM(B14:B17)</f>
        <v>149000</v>
      </c>
      <c r="C18" s="15">
        <f>SUM(C14:C17)</f>
        <v>36</v>
      </c>
      <c r="D18" s="15">
        <f>SUM(D14:D17)</f>
        <v>175232</v>
      </c>
      <c r="E18" s="25">
        <f>SUM(E14:E17)</f>
        <v>89321.67</v>
      </c>
      <c r="F18" s="16">
        <f t="shared" si="0"/>
        <v>50.97</v>
      </c>
      <c r="G18" s="25">
        <f>SUM(G14:G17)</f>
        <v>0</v>
      </c>
      <c r="H18" s="25">
        <f>SUM(H14:H17)</f>
        <v>0</v>
      </c>
      <c r="I18" s="28"/>
      <c r="J18" s="25">
        <f>SUM(J14:J17)</f>
        <v>9218.9</v>
      </c>
    </row>
    <row r="19" spans="1:10" ht="12.75">
      <c r="A19" s="2" t="s">
        <v>26</v>
      </c>
      <c r="B19" s="19"/>
      <c r="C19" s="38"/>
      <c r="D19" s="17"/>
      <c r="E19" s="7"/>
      <c r="F19" s="18"/>
      <c r="G19" s="18"/>
      <c r="H19" s="18"/>
      <c r="I19" s="45"/>
      <c r="J19" s="45"/>
    </row>
    <row r="20" spans="1:10" ht="12.75">
      <c r="A20" s="1" t="s">
        <v>8</v>
      </c>
      <c r="B20" s="17">
        <v>340000</v>
      </c>
      <c r="C20" s="37">
        <v>0</v>
      </c>
      <c r="D20" s="17">
        <v>408995</v>
      </c>
      <c r="E20" s="7">
        <v>208837.09</v>
      </c>
      <c r="F20" s="18">
        <f t="shared" si="0"/>
        <v>51.06</v>
      </c>
      <c r="G20" s="18"/>
      <c r="H20" s="18"/>
      <c r="I20" s="45"/>
      <c r="J20" s="45">
        <v>16879.96</v>
      </c>
    </row>
    <row r="21" spans="1:10" ht="12.75">
      <c r="A21" s="2" t="s">
        <v>4</v>
      </c>
      <c r="B21" s="19">
        <f>SUM(B20:B20)</f>
        <v>340000</v>
      </c>
      <c r="C21" s="38"/>
      <c r="D21" s="19">
        <f>SUM(D20:D20)</f>
        <v>408995</v>
      </c>
      <c r="E21" s="19">
        <f>SUM(E20:E20)</f>
        <v>208837.09</v>
      </c>
      <c r="F21" s="30">
        <f t="shared" si="0"/>
        <v>51.06</v>
      </c>
      <c r="G21" s="49">
        <f>SUM(G20:G20)</f>
        <v>0</v>
      </c>
      <c r="H21" s="49">
        <f>SUM(H20:H20)</f>
        <v>0</v>
      </c>
      <c r="I21" s="45"/>
      <c r="J21" s="49">
        <f>SUM(J20:J20)</f>
        <v>16879.96</v>
      </c>
    </row>
    <row r="22" spans="1:10" ht="12.75">
      <c r="A22" s="3"/>
      <c r="B22" s="20"/>
      <c r="C22" s="40"/>
      <c r="D22" s="20"/>
      <c r="E22" s="9"/>
      <c r="F22" s="18"/>
      <c r="G22" s="18"/>
      <c r="H22" s="18"/>
      <c r="I22" s="45"/>
      <c r="J22" s="45"/>
    </row>
    <row r="23" spans="1:10" ht="25.5">
      <c r="A23" s="3" t="s">
        <v>23</v>
      </c>
      <c r="B23" s="21">
        <v>1162000</v>
      </c>
      <c r="C23" s="41">
        <v>314</v>
      </c>
      <c r="D23" s="21">
        <v>1325849</v>
      </c>
      <c r="E23" s="8">
        <v>669833.38</v>
      </c>
      <c r="F23" s="30">
        <f t="shared" si="0"/>
        <v>50.52</v>
      </c>
      <c r="G23" s="30">
        <v>1118654</v>
      </c>
      <c r="H23" s="30">
        <f>G23-D23</f>
        <v>-207195</v>
      </c>
      <c r="I23" s="18">
        <f>ROUND((C23*$D$65),2)</f>
        <v>1197680.78</v>
      </c>
      <c r="J23" s="8">
        <v>42777.26</v>
      </c>
    </row>
    <row r="24" spans="1:10" ht="12.75">
      <c r="A24" s="3"/>
      <c r="B24" s="20"/>
      <c r="C24" s="40"/>
      <c r="D24" s="20"/>
      <c r="E24" s="9"/>
      <c r="F24" s="18"/>
      <c r="G24" s="18"/>
      <c r="H24" s="18"/>
      <c r="I24" s="45"/>
      <c r="J24" s="45"/>
    </row>
    <row r="25" spans="1:10" ht="12.75">
      <c r="A25" s="3" t="s">
        <v>43</v>
      </c>
      <c r="B25" s="21">
        <v>71300</v>
      </c>
      <c r="C25" s="41"/>
      <c r="D25" s="21">
        <v>60000</v>
      </c>
      <c r="E25" s="8">
        <v>26165.06</v>
      </c>
      <c r="F25" s="30">
        <f t="shared" si="0"/>
        <v>43.61</v>
      </c>
      <c r="G25" s="30">
        <v>53000</v>
      </c>
      <c r="H25" s="30">
        <f>G25-D25</f>
        <v>-7000</v>
      </c>
      <c r="I25" s="45"/>
      <c r="J25" s="8">
        <v>0</v>
      </c>
    </row>
    <row r="26" spans="1:10" ht="12.75">
      <c r="A26" s="3" t="s">
        <v>50</v>
      </c>
      <c r="B26" s="21">
        <v>71300</v>
      </c>
      <c r="C26" s="41"/>
      <c r="D26" s="21">
        <v>16000</v>
      </c>
      <c r="E26" s="8">
        <v>8000</v>
      </c>
      <c r="F26" s="30">
        <f>ROUND(E26/D26*100,2)</f>
        <v>50</v>
      </c>
      <c r="G26" s="18"/>
      <c r="H26" s="18"/>
      <c r="I26" s="45"/>
      <c r="J26" s="45"/>
    </row>
    <row r="27" spans="1:10" ht="12.75">
      <c r="A27" s="3"/>
      <c r="B27" s="21"/>
      <c r="C27" s="41"/>
      <c r="D27" s="21"/>
      <c r="E27" s="8"/>
      <c r="F27" s="18"/>
      <c r="G27" s="18"/>
      <c r="H27" s="18"/>
      <c r="I27" s="45"/>
      <c r="J27" s="45"/>
    </row>
    <row r="28" spans="1:10" ht="12.75">
      <c r="A28" s="3" t="s">
        <v>22</v>
      </c>
      <c r="B28" s="21"/>
      <c r="C28" s="41"/>
      <c r="D28" s="21"/>
      <c r="E28" s="8"/>
      <c r="F28" s="18"/>
      <c r="G28" s="18"/>
      <c r="H28" s="18"/>
      <c r="I28" s="45"/>
      <c r="J28" s="45"/>
    </row>
    <row r="29" spans="1:10" ht="12.75">
      <c r="A29" s="10" t="s">
        <v>28</v>
      </c>
      <c r="B29" s="47">
        <v>4000</v>
      </c>
      <c r="C29" s="36"/>
      <c r="D29" s="17">
        <v>4930</v>
      </c>
      <c r="E29" s="5">
        <v>650.78</v>
      </c>
      <c r="F29" s="18">
        <f t="shared" si="0"/>
        <v>13.2</v>
      </c>
      <c r="G29" s="50"/>
      <c r="H29" s="18"/>
      <c r="I29" s="45"/>
      <c r="J29" s="45"/>
    </row>
    <row r="30" spans="1:10" ht="12.75">
      <c r="A30" s="1" t="s">
        <v>10</v>
      </c>
      <c r="B30" s="17">
        <v>2000</v>
      </c>
      <c r="C30" s="37"/>
      <c r="D30" s="17">
        <v>1957</v>
      </c>
      <c r="E30" s="6">
        <v>837.5</v>
      </c>
      <c r="F30" s="18">
        <f t="shared" si="0"/>
        <v>42.8</v>
      </c>
      <c r="G30" s="50"/>
      <c r="H30" s="18"/>
      <c r="I30" s="45"/>
      <c r="J30" s="45"/>
    </row>
    <row r="31" spans="1:10" ht="12.75">
      <c r="A31" s="10" t="s">
        <v>27</v>
      </c>
      <c r="B31" s="47">
        <v>2000</v>
      </c>
      <c r="C31" s="36"/>
      <c r="D31" s="17">
        <v>1500</v>
      </c>
      <c r="E31" s="6">
        <v>0</v>
      </c>
      <c r="F31" s="18">
        <f t="shared" si="0"/>
        <v>0</v>
      </c>
      <c r="G31" s="50"/>
      <c r="H31" s="18"/>
      <c r="I31" s="45"/>
      <c r="J31" s="45"/>
    </row>
    <row r="32" spans="1:10" ht="12.75">
      <c r="A32" s="1" t="s">
        <v>11</v>
      </c>
      <c r="B32" s="17">
        <v>2000</v>
      </c>
      <c r="C32" s="37"/>
      <c r="D32" s="17">
        <v>1500</v>
      </c>
      <c r="E32" s="6">
        <v>0</v>
      </c>
      <c r="F32" s="18">
        <f t="shared" si="0"/>
        <v>0</v>
      </c>
      <c r="G32" s="50"/>
      <c r="H32" s="51"/>
      <c r="I32" s="45"/>
      <c r="J32" s="45"/>
    </row>
    <row r="33" spans="1:10" ht="12.75">
      <c r="A33" s="1" t="s">
        <v>12</v>
      </c>
      <c r="B33" s="17">
        <v>2000</v>
      </c>
      <c r="C33" s="37"/>
      <c r="D33" s="17">
        <v>1500</v>
      </c>
      <c r="E33" s="6">
        <v>0</v>
      </c>
      <c r="F33" s="18">
        <f t="shared" si="0"/>
        <v>0</v>
      </c>
      <c r="G33" s="50"/>
      <c r="H33" s="18"/>
      <c r="I33" s="45"/>
      <c r="J33" s="45"/>
    </row>
    <row r="34" spans="1:10" s="13" customFormat="1" ht="12.75">
      <c r="A34" s="4" t="s">
        <v>16</v>
      </c>
      <c r="B34" s="22">
        <v>7000</v>
      </c>
      <c r="C34" s="42"/>
      <c r="D34" s="22">
        <v>8233</v>
      </c>
      <c r="E34" s="14">
        <v>320</v>
      </c>
      <c r="F34" s="18">
        <f t="shared" si="0"/>
        <v>3.89</v>
      </c>
      <c r="G34" s="52"/>
      <c r="H34" s="18"/>
      <c r="I34" s="46"/>
      <c r="J34" s="46"/>
    </row>
    <row r="35" spans="1:10" s="13" customFormat="1" ht="12.75">
      <c r="A35" s="4" t="s">
        <v>8</v>
      </c>
      <c r="B35" s="22">
        <v>1000</v>
      </c>
      <c r="C35" s="42"/>
      <c r="D35" s="22">
        <v>1617</v>
      </c>
      <c r="E35" s="14">
        <v>1375</v>
      </c>
      <c r="F35" s="18">
        <f t="shared" si="0"/>
        <v>85.03</v>
      </c>
      <c r="G35" s="52"/>
      <c r="H35" s="18"/>
      <c r="I35" s="46"/>
      <c r="J35" s="46"/>
    </row>
    <row r="36" spans="1:10" s="12" customFormat="1" ht="12.75">
      <c r="A36" s="3" t="s">
        <v>17</v>
      </c>
      <c r="B36" s="20">
        <f>SUM(B29:B35)</f>
        <v>20000</v>
      </c>
      <c r="C36" s="40"/>
      <c r="D36" s="20">
        <f>SUM(D29:D35)</f>
        <v>21237</v>
      </c>
      <c r="E36" s="9">
        <f>SUM(E29:E35)</f>
        <v>3183.2799999999997</v>
      </c>
      <c r="F36" s="30">
        <f t="shared" si="0"/>
        <v>14.99</v>
      </c>
      <c r="G36" s="53">
        <f>SUM(G29:G35)</f>
        <v>0</v>
      </c>
      <c r="H36" s="53">
        <f>SUM(H29:H35)</f>
        <v>0</v>
      </c>
      <c r="I36" s="28"/>
      <c r="J36" s="8">
        <f>SUM(J29:J35)</f>
        <v>0</v>
      </c>
    </row>
    <row r="37" spans="1:10" ht="25.5">
      <c r="A37" s="3" t="s">
        <v>14</v>
      </c>
      <c r="B37" s="21"/>
      <c r="C37" s="41"/>
      <c r="D37" s="21"/>
      <c r="E37" s="8"/>
      <c r="F37" s="18"/>
      <c r="G37" s="18"/>
      <c r="H37" s="18"/>
      <c r="I37" s="45"/>
      <c r="J37" s="45"/>
    </row>
    <row r="38" spans="1:10" ht="12.75">
      <c r="A38" s="10" t="s">
        <v>28</v>
      </c>
      <c r="B38" s="47">
        <v>18440</v>
      </c>
      <c r="C38" s="36"/>
      <c r="D38" s="17">
        <v>19155</v>
      </c>
      <c r="E38" s="5">
        <v>14366</v>
      </c>
      <c r="F38" s="18">
        <f t="shared" si="0"/>
        <v>75</v>
      </c>
      <c r="G38" s="5"/>
      <c r="H38" s="18"/>
      <c r="I38" s="45"/>
      <c r="J38" s="45"/>
    </row>
    <row r="39" spans="1:10" ht="12.75">
      <c r="A39" s="1" t="s">
        <v>10</v>
      </c>
      <c r="B39" s="17">
        <v>6690</v>
      </c>
      <c r="C39" s="37"/>
      <c r="D39" s="17">
        <v>6756</v>
      </c>
      <c r="E39" s="6">
        <v>5067</v>
      </c>
      <c r="F39" s="18">
        <f t="shared" si="0"/>
        <v>75</v>
      </c>
      <c r="G39" s="6"/>
      <c r="H39" s="18"/>
      <c r="I39" s="45"/>
      <c r="J39" s="45"/>
    </row>
    <row r="40" spans="1:10" ht="12.75">
      <c r="A40" s="10" t="s">
        <v>27</v>
      </c>
      <c r="B40" s="47">
        <v>5105</v>
      </c>
      <c r="C40" s="36"/>
      <c r="D40" s="17">
        <v>7587</v>
      </c>
      <c r="E40" s="6">
        <v>6046</v>
      </c>
      <c r="F40" s="18">
        <f t="shared" si="0"/>
        <v>79.69</v>
      </c>
      <c r="G40" s="6"/>
      <c r="H40" s="18"/>
      <c r="I40" s="45"/>
      <c r="J40" s="45"/>
    </row>
    <row r="41" spans="1:10" ht="12.75">
      <c r="A41" s="1" t="s">
        <v>11</v>
      </c>
      <c r="B41" s="17">
        <v>5854</v>
      </c>
      <c r="C41" s="37"/>
      <c r="D41" s="17">
        <v>7080</v>
      </c>
      <c r="E41" s="6">
        <v>5518</v>
      </c>
      <c r="F41" s="18">
        <f t="shared" si="0"/>
        <v>77.94</v>
      </c>
      <c r="G41" s="6"/>
      <c r="H41" s="18"/>
      <c r="I41" s="45"/>
      <c r="J41" s="45"/>
    </row>
    <row r="42" spans="1:10" ht="12.75">
      <c r="A42" s="1" t="s">
        <v>12</v>
      </c>
      <c r="B42" s="17">
        <v>3734</v>
      </c>
      <c r="C42" s="37"/>
      <c r="D42" s="17">
        <v>8894</v>
      </c>
      <c r="E42" s="6">
        <v>7378</v>
      </c>
      <c r="F42" s="18">
        <f t="shared" si="0"/>
        <v>82.95</v>
      </c>
      <c r="G42" s="6"/>
      <c r="H42" s="18"/>
      <c r="I42" s="45"/>
      <c r="J42" s="45"/>
    </row>
    <row r="43" spans="1:10" ht="12.75">
      <c r="A43" s="10" t="s">
        <v>8</v>
      </c>
      <c r="B43" s="48">
        <v>2177</v>
      </c>
      <c r="C43" s="43"/>
      <c r="D43" s="23">
        <v>2290</v>
      </c>
      <c r="E43" s="14">
        <v>1717.5</v>
      </c>
      <c r="F43" s="18">
        <f t="shared" si="0"/>
        <v>75</v>
      </c>
      <c r="G43" s="6"/>
      <c r="H43" s="18"/>
      <c r="I43" s="45"/>
      <c r="J43" s="45"/>
    </row>
    <row r="44" spans="1:10" ht="12.75">
      <c r="A44" s="3" t="s">
        <v>18</v>
      </c>
      <c r="B44" s="20">
        <f>SUM(B38:B43)</f>
        <v>42000</v>
      </c>
      <c r="C44" s="40"/>
      <c r="D44" s="20">
        <f>SUM(D38:D43)</f>
        <v>51762</v>
      </c>
      <c r="E44" s="9">
        <f>SUM(E38:E43)</f>
        <v>40092.5</v>
      </c>
      <c r="F44" s="30">
        <f t="shared" si="0"/>
        <v>77.46</v>
      </c>
      <c r="G44" s="53">
        <f>SUM(G38:G43)</f>
        <v>0</v>
      </c>
      <c r="H44" s="8">
        <f>SUM(H38:H43)</f>
        <v>0</v>
      </c>
      <c r="I44" s="45"/>
      <c r="J44" s="8">
        <f>SUM(J38:J43)</f>
        <v>0</v>
      </c>
    </row>
    <row r="45" spans="1:10" ht="12.75">
      <c r="A45" s="3"/>
      <c r="B45" s="20"/>
      <c r="C45" s="40"/>
      <c r="D45" s="20"/>
      <c r="E45" s="9"/>
      <c r="F45" s="18"/>
      <c r="G45" s="53"/>
      <c r="H45" s="8"/>
      <c r="I45" s="45"/>
      <c r="J45" s="8"/>
    </row>
    <row r="46" spans="1:10" ht="12.75">
      <c r="A46" s="3" t="s">
        <v>45</v>
      </c>
      <c r="B46" s="20"/>
      <c r="C46" s="40"/>
      <c r="D46" s="20"/>
      <c r="E46" s="9"/>
      <c r="F46" s="18"/>
      <c r="G46" s="18"/>
      <c r="H46" s="18"/>
      <c r="I46" s="45"/>
      <c r="J46" s="45"/>
    </row>
    <row r="47" spans="1:10" ht="12.75">
      <c r="A47" s="4" t="s">
        <v>46</v>
      </c>
      <c r="B47" s="24">
        <v>237600</v>
      </c>
      <c r="C47" s="44"/>
      <c r="D47" s="24">
        <v>25000</v>
      </c>
      <c r="E47" s="24">
        <v>10276.5</v>
      </c>
      <c r="F47" s="18">
        <f>ROUND(E47/D47*100,2)</f>
        <v>41.11</v>
      </c>
      <c r="G47" s="18"/>
      <c r="H47" s="18"/>
      <c r="I47" s="45"/>
      <c r="J47" s="45"/>
    </row>
    <row r="48" spans="1:10" ht="12.75">
      <c r="A48" s="10" t="s">
        <v>48</v>
      </c>
      <c r="B48" s="24"/>
      <c r="C48" s="44"/>
      <c r="D48" s="24">
        <v>55000</v>
      </c>
      <c r="E48" s="24">
        <v>32184.4</v>
      </c>
      <c r="F48" s="18">
        <f>ROUND(E48/D48*100,2)</f>
        <v>58.52</v>
      </c>
      <c r="G48" s="18"/>
      <c r="H48" s="18"/>
      <c r="I48" s="45"/>
      <c r="J48" s="45"/>
    </row>
    <row r="49" spans="1:10" ht="12.75">
      <c r="A49" s="3" t="s">
        <v>44</v>
      </c>
      <c r="B49" s="20"/>
      <c r="C49" s="40"/>
      <c r="D49" s="20">
        <f>SUM(D47:D48)</f>
        <v>80000</v>
      </c>
      <c r="E49" s="20">
        <f>SUM(E47:E48)</f>
        <v>42460.9</v>
      </c>
      <c r="F49" s="30">
        <f>ROUND(E49/D49*100,2)</f>
        <v>53.08</v>
      </c>
      <c r="G49" s="18"/>
      <c r="H49" s="18"/>
      <c r="I49" s="45"/>
      <c r="J49" s="45"/>
    </row>
    <row r="50" spans="1:10" ht="12.75">
      <c r="A50" s="3"/>
      <c r="B50" s="20"/>
      <c r="C50" s="40"/>
      <c r="D50" s="20"/>
      <c r="E50" s="20"/>
      <c r="F50" s="18"/>
      <c r="G50" s="18"/>
      <c r="H50" s="18"/>
      <c r="I50" s="45"/>
      <c r="J50" s="45"/>
    </row>
    <row r="51" spans="1:10" ht="12.75">
      <c r="A51" s="3" t="s">
        <v>19</v>
      </c>
      <c r="B51" s="20"/>
      <c r="C51" s="40"/>
      <c r="D51" s="20"/>
      <c r="E51" s="9"/>
      <c r="F51" s="18"/>
      <c r="G51" s="18"/>
      <c r="H51" s="18"/>
      <c r="I51" s="45"/>
      <c r="J51" s="45"/>
    </row>
    <row r="52" spans="1:10" ht="12.75">
      <c r="A52" s="4" t="s">
        <v>13</v>
      </c>
      <c r="B52" s="24">
        <v>237600</v>
      </c>
      <c r="C52" s="44"/>
      <c r="D52" s="24">
        <v>203210</v>
      </c>
      <c r="E52" s="7">
        <v>108869.78</v>
      </c>
      <c r="F52" s="18">
        <f t="shared" si="0"/>
        <v>53.58</v>
      </c>
      <c r="G52" s="18"/>
      <c r="H52" s="18"/>
      <c r="I52" s="45"/>
      <c r="J52" s="45"/>
    </row>
    <row r="53" spans="1:10" ht="12.75">
      <c r="A53" s="4"/>
      <c r="B53" s="24"/>
      <c r="C53" s="44"/>
      <c r="D53" s="24"/>
      <c r="E53" s="7"/>
      <c r="F53" s="18"/>
      <c r="G53" s="18"/>
      <c r="H53" s="18"/>
      <c r="I53" s="45"/>
      <c r="J53" s="45"/>
    </row>
    <row r="54" spans="1:10" ht="12.75">
      <c r="A54" s="3" t="s">
        <v>3</v>
      </c>
      <c r="B54" s="21">
        <f>SUM(B52:B53)</f>
        <v>237600</v>
      </c>
      <c r="C54" s="41"/>
      <c r="D54" s="21">
        <f>SUM(D52:D53)</f>
        <v>203210</v>
      </c>
      <c r="E54" s="8">
        <f>SUM(E52:E53)</f>
        <v>108869.78</v>
      </c>
      <c r="F54" s="30">
        <f t="shared" si="0"/>
        <v>53.58</v>
      </c>
      <c r="G54" s="8">
        <f>SUM(G52:G53)</f>
        <v>0</v>
      </c>
      <c r="H54" s="8">
        <f>SUM(H52:H53)</f>
        <v>0</v>
      </c>
      <c r="I54" s="45"/>
      <c r="J54" s="8">
        <f>SUM(J52:J53)</f>
        <v>0</v>
      </c>
    </row>
    <row r="55" spans="1:10" ht="12.75">
      <c r="A55" s="3" t="s">
        <v>20</v>
      </c>
      <c r="B55" s="21"/>
      <c r="C55" s="41"/>
      <c r="D55" s="21"/>
      <c r="E55" s="8"/>
      <c r="F55" s="18"/>
      <c r="G55" s="18"/>
      <c r="H55" s="18"/>
      <c r="I55" s="45"/>
      <c r="J55" s="45"/>
    </row>
    <row r="56" spans="1:10" ht="12.75">
      <c r="A56" s="10" t="s">
        <v>28</v>
      </c>
      <c r="B56" s="47">
        <v>800</v>
      </c>
      <c r="C56" s="36"/>
      <c r="D56" s="17">
        <v>207</v>
      </c>
      <c r="E56" s="5">
        <v>0</v>
      </c>
      <c r="F56" s="18">
        <f t="shared" si="0"/>
        <v>0</v>
      </c>
      <c r="G56" s="5"/>
      <c r="H56" s="18"/>
      <c r="I56" s="45"/>
      <c r="J56" s="45">
        <v>0</v>
      </c>
    </row>
    <row r="57" spans="1:10" ht="12.75">
      <c r="A57" s="1"/>
      <c r="B57" s="17"/>
      <c r="C57" s="37"/>
      <c r="D57" s="47" t="s">
        <v>42</v>
      </c>
      <c r="E57" s="6"/>
      <c r="F57" s="18">
        <v>0</v>
      </c>
      <c r="G57" s="6"/>
      <c r="H57" s="18"/>
      <c r="I57" s="45"/>
      <c r="J57" s="45"/>
    </row>
    <row r="58" spans="1:10" s="12" customFormat="1" ht="12.75">
      <c r="A58" s="3" t="s">
        <v>21</v>
      </c>
      <c r="B58" s="20">
        <f>SUM(B56:B57)</f>
        <v>800</v>
      </c>
      <c r="C58" s="40"/>
      <c r="D58" s="20">
        <f>SUM(D56:D57)</f>
        <v>207</v>
      </c>
      <c r="E58" s="9">
        <f>SUM(E56:E57)</f>
        <v>0</v>
      </c>
      <c r="F58" s="30">
        <f t="shared" si="0"/>
        <v>0</v>
      </c>
      <c r="G58" s="53">
        <f>SUM(G56:G57)</f>
        <v>0</v>
      </c>
      <c r="H58" s="53">
        <f>SUM(H56:H57)</f>
        <v>0</v>
      </c>
      <c r="I58" s="28"/>
      <c r="J58" s="8">
        <f>SUM(J56:J57)</f>
        <v>0</v>
      </c>
    </row>
    <row r="59" spans="1:10" s="33" customFormat="1" ht="13.5" thickBot="1">
      <c r="A59" s="32" t="s">
        <v>1</v>
      </c>
      <c r="B59" s="31">
        <f>SUM(B11,B18,B21,B23,B25,B26,B36,B44,B54,B58)</f>
        <v>4217432</v>
      </c>
      <c r="C59" s="31">
        <f aca="true" t="shared" si="1" ref="C59:H59">SUM(C11,C18,C21,C23,C25,C26,C36,C44,C54,C58)</f>
        <v>774</v>
      </c>
      <c r="D59" s="31">
        <f>SUM(D11,D18,D21,D23,D25,D26,D36,D44,D49,D54,D58)</f>
        <v>5134257</v>
      </c>
      <c r="E59" s="31">
        <f>SUM(E11,E18,E21,E23,E25,E26,E36,E44,E49,E54,E58)</f>
        <v>2615221.4399999995</v>
      </c>
      <c r="F59" s="55">
        <f t="shared" si="0"/>
        <v>50.94</v>
      </c>
      <c r="G59" s="31">
        <f t="shared" si="1"/>
        <v>1171654</v>
      </c>
      <c r="H59" s="31">
        <f t="shared" si="1"/>
        <v>-214195</v>
      </c>
      <c r="I59" s="54" t="e">
        <f>SUM(I11,I18,I21,I23,I25,#REF!,I36,I44,I54,I58)</f>
        <v>#REF!</v>
      </c>
      <c r="J59" s="54">
        <f>SUM(J11,J18,J21,J23,J25,J36,J44,J54,J58)</f>
        <v>198443.13</v>
      </c>
    </row>
    <row r="62" spans="1:4" ht="12.75" hidden="1">
      <c r="A62" s="45" t="s">
        <v>33</v>
      </c>
      <c r="B62" s="18"/>
      <c r="C62" s="45"/>
      <c r="D62" s="18">
        <v>2987993</v>
      </c>
    </row>
    <row r="63" spans="1:4" ht="12.75" hidden="1">
      <c r="A63" s="45" t="s">
        <v>36</v>
      </c>
      <c r="B63" s="18"/>
      <c r="C63" s="45"/>
      <c r="D63" s="18">
        <v>35750</v>
      </c>
    </row>
    <row r="64" spans="1:4" ht="12.75" hidden="1">
      <c r="A64" s="45" t="s">
        <v>37</v>
      </c>
      <c r="B64" s="18"/>
      <c r="C64" s="45"/>
      <c r="D64" s="18">
        <v>2952243</v>
      </c>
    </row>
    <row r="65" spans="1:4" ht="12.75" hidden="1">
      <c r="A65" s="45" t="s">
        <v>38</v>
      </c>
      <c r="B65" s="18"/>
      <c r="C65" s="45"/>
      <c r="D65" s="18">
        <f>ROUND((D64/C59),2)</f>
        <v>3814.27</v>
      </c>
    </row>
  </sheetData>
  <mergeCells count="1">
    <mergeCell ref="A2:H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d_barwicka</cp:lastModifiedBy>
  <cp:lastPrinted>2008-08-01T09:12:04Z</cp:lastPrinted>
  <dcterms:created xsi:type="dcterms:W3CDTF">2005-08-03T15:42:25Z</dcterms:created>
  <dcterms:modified xsi:type="dcterms:W3CDTF">2008-09-11T06:48:05Z</dcterms:modified>
  <cp:category/>
  <cp:version/>
  <cp:contentType/>
  <cp:contentStatus/>
</cp:coreProperties>
</file>