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3"/>
  </bookViews>
  <sheets>
    <sheet name="prognoza długu" sheetId="1" r:id="rId1"/>
    <sheet name="Nr 4" sheetId="2" r:id="rId2"/>
    <sheet name="4a" sheetId="3" r:id="rId3"/>
    <sheet name="2" sheetId="4" r:id="rId4"/>
    <sheet name="5" sheetId="5" r:id="rId5"/>
    <sheet name="1" sheetId="6" r:id="rId6"/>
    <sheet name="3" sheetId="7" r:id="rId7"/>
    <sheet name="3a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Titles" localSheetId="5">'1'!$9:$11</definedName>
    <definedName name="_xlnm.Print_Titles" localSheetId="3">'2'!$8:$11</definedName>
    <definedName name="_xlnm.Print_Titles" localSheetId="6">'3'!$2:$8</definedName>
    <definedName name="_xlnm.Print_Titles" localSheetId="9">'7'!$2:$6</definedName>
    <definedName name="_xlnm.Print_Titles" localSheetId="0">'prognoza długu'!$1:$2</definedName>
  </definedNames>
  <calcPr fullCalcOnLoad="1"/>
</workbook>
</file>

<file path=xl/sharedStrings.xml><?xml version="1.0" encoding="utf-8"?>
<sst xmlns="http://schemas.openxmlformats.org/spreadsheetml/2006/main" count="1020" uniqueCount="488">
  <si>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</si>
  <si>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</si>
  <si>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</si>
  <si>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</si>
  <si>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</si>
  <si>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</si>
  <si>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</si>
  <si>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</si>
  <si>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</si>
  <si>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</si>
  <si>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</si>
  <si>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</si>
  <si>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</si>
  <si>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</si>
  <si>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</si>
  <si>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</si>
  <si>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</si>
  <si>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</si>
  <si>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</si>
  <si>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</si>
  <si>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</si>
  <si>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</si>
  <si>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</si>
  <si>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</si>
  <si>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</si>
  <si>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</si>
  <si>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</si>
  <si>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</si>
  <si>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</si>
  <si>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</si>
  <si>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</si>
  <si>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</si>
  <si>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</si>
  <si>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</si>
  <si>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</si>
  <si>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</si>
  <si>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</si>
  <si>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</si>
  <si>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</si>
  <si>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</si>
  <si>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</si>
  <si>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</si>
  <si>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</si>
  <si>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</si>
  <si>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</si>
  <si>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</si>
  <si>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</si>
  <si>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</si>
  <si>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</si>
  <si>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</si>
  <si>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</si>
  <si>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</si>
  <si>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</si>
  <si>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</si>
  <si>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</si>
  <si>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</si>
  <si>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</si>
  <si>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</si>
  <si>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</si>
  <si>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</si>
  <si>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2009 r.</t>
  </si>
  <si>
    <t>Lp.</t>
  </si>
  <si>
    <t>Łączne nakłady finansowe</t>
  </si>
  <si>
    <t>Klasyfikacja
§</t>
  </si>
  <si>
    <t>Stan środków obrotowych na początek roku</t>
  </si>
  <si>
    <t>Stan środków obrotowych na koniec roku</t>
  </si>
  <si>
    <t>§ 931</t>
  </si>
  <si>
    <t>Jednostka org. realizująca zadanie lub koordynująca program</t>
  </si>
  <si>
    <t xml:space="preserve">A.      
B.
C.
D. </t>
  </si>
  <si>
    <t xml:space="preserve">Obligacje </t>
  </si>
  <si>
    <t>Planowane wydatki</t>
  </si>
  <si>
    <t>z tego:</t>
  </si>
  <si>
    <t>Dotacje</t>
  </si>
  <si>
    <t>Wydatki na na obsługę długu (odsetki)</t>
  </si>
  <si>
    <t>Wydatki
z tytułu poręczeń
i gwarancji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</si>
  <si>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</si>
  <si>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</si>
  <si>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</si>
  <si>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</si>
  <si>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</si>
  <si>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</si>
  <si>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</si>
  <si>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</si>
  <si>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</si>
  <si>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</si>
  <si>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</si>
  <si>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</si>
  <si>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</si>
  <si>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</si>
  <si>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</si>
  <si>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>Ogółem</t>
  </si>
  <si>
    <t>dochody własne jst</t>
  </si>
  <si>
    <t>dotacje i środki pochodzące z innych  źr.*</t>
  </si>
  <si>
    <t>dotacje i środki pochodzące
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</si>
  <si>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</si>
  <si>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</si>
  <si>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</si>
  <si>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</si>
  <si>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</si>
  <si>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</si>
  <si>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</si>
  <si>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</si>
  <si>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</si>
  <si>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</si>
  <si>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</si>
  <si>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</si>
  <si>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</si>
  <si>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</si>
  <si>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</si>
  <si>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</si>
  <si>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Nazwa zadania inwestycyjnego</t>
  </si>
  <si>
    <t>Rolnictwo i łowiectwo</t>
  </si>
  <si>
    <t>I. DOCHODY WŁASNE</t>
  </si>
  <si>
    <t>Pozostała działalność</t>
  </si>
  <si>
    <t>Gospodarka mieszkaniowa</t>
  </si>
  <si>
    <t>Gospodarka gruntami i nieruchomościami</t>
  </si>
  <si>
    <t>Razem: dział 700</t>
  </si>
  <si>
    <t>Administracja publiczna</t>
  </si>
  <si>
    <t>Razem: dział 750</t>
  </si>
  <si>
    <t>Dochody od osób prawnych, od osób fizycznych i od innych jednostek nieposiadających osobowości prawnej oraz wydatki związane z ich poborem.</t>
  </si>
  <si>
    <t>Wpływy z podatku rolnego, podatku leśnego, podatku od czynności cywilnoprawnych,  podatków i opłat lokalnych od osób prawnych  i innych jednostek organizacyjnych</t>
  </si>
  <si>
    <t>Wpływy z podatku rolnego, podatku leśnego, 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</si>
  <si>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</si>
  <si>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</si>
  <si>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Razem: dział 756</t>
  </si>
  <si>
    <t>Różne rozliczenia</t>
  </si>
  <si>
    <t>Różne rozliczenia finansowe</t>
  </si>
  <si>
    <t>Razem: dział 758</t>
  </si>
  <si>
    <t>Oświata i wychowanie</t>
  </si>
  <si>
    <t>Szkoły podstawowe</t>
  </si>
  <si>
    <t>Razem: dział 801</t>
  </si>
  <si>
    <t>Pomoc społeczna</t>
  </si>
  <si>
    <t>Usługi opiekuńcze i specjalistyczne usługi opiekuńcze</t>
  </si>
  <si>
    <t>Razem: dział 852</t>
  </si>
  <si>
    <t>Edukacyjna opieka wychowawcza</t>
  </si>
  <si>
    <t>Świetlice szkolne</t>
  </si>
  <si>
    <t>Razem: dział 854</t>
  </si>
  <si>
    <t>II. SUBWENCJA OGÓLNA</t>
  </si>
  <si>
    <t>Część oświatowa subwencji ogólnej dla jednostek samorządu terytorialnego</t>
  </si>
  <si>
    <t>Część wyrównawcza  subwencji ogólnej dla gmin</t>
  </si>
  <si>
    <t>Część równoważąca   subwencji ogólnej dla gmin</t>
  </si>
  <si>
    <t>III. DOTACJE CELOWE OTRZYMANE Z BUDŻETU PAŃSTWA NA ZADANIA ZLECONE</t>
  </si>
  <si>
    <t>Administracja Publiczna</t>
  </si>
  <si>
    <t xml:space="preserve">Urzędy wojewódzkie     </t>
  </si>
  <si>
    <t>Urzędy naczelnych organów władzy państwowej, kontroli i ochrony prawa oraz sądownictwa</t>
  </si>
  <si>
    <t xml:space="preserve">Urzędy naczelnych organów władzy państwowej, kontroli i ochrony prawa </t>
  </si>
  <si>
    <t>Razem: dział 751</t>
  </si>
  <si>
    <t>Składki na ubezpieczenie zdrowotne opłacane za osoby pobierające niektóre świadczenia z pomocy społecznej oraz niektóre świadczenia rodzinne</t>
  </si>
  <si>
    <t>IV. DOTACJE CELOWE OTRZYMANE Z BUDŻETU PAŃSTWA NA ZADANIA WŁASNE</t>
  </si>
  <si>
    <t>Ośrodki pomocy społecznej</t>
  </si>
  <si>
    <t>V. ŚRODKI NA DOFINANSOWANIE ZADAŃ WŁASNYCH J.S.T. POZYSKANE Z INNYCH ŹRÓDEŁ</t>
  </si>
  <si>
    <t>Transport i łączność</t>
  </si>
  <si>
    <t>§ 6298 - Środki na dofinansowanie własnych inwestycji gmin ( związków gmin), powiatów (związków powiatów), samorządów województw, pozyskane z innych źródeł  (środki z funduszy strukturalnych)</t>
  </si>
  <si>
    <t>Drogi publiczne gminne</t>
  </si>
  <si>
    <t>§ 6339 - Dotacja celowa otrzymana z budżetu państwa na realizację inwestycji i zakupów inwestycyjnych własnych gmin (związków gmin)</t>
  </si>
  <si>
    <t>Razem: dział 600</t>
  </si>
  <si>
    <t>Pozostałe zadania w zakresie polityki społecznej</t>
  </si>
  <si>
    <t>§ 0970 - Wpływy z różnych dochodów</t>
  </si>
  <si>
    <t>Powiatowe Urzędy Pracy</t>
  </si>
  <si>
    <t>Razem: dział 853</t>
  </si>
  <si>
    <t>Gospodarka komunalna i ochrona środowiska</t>
  </si>
  <si>
    <t>§ 6290 - Środki na dofinansowanie własnych inwestycji gmin ( zwiazków gmin), powiatów (związków powiatów), samorzadów województw, pozyskane z innych źródeł  (środki Społecznych Komitetów Kanalizacji)</t>
  </si>
  <si>
    <t>Gospodarka ściekowa i ochrona wód</t>
  </si>
  <si>
    <t>Razem: dział 900</t>
  </si>
  <si>
    <t>Ogółem dochody budżetu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</si>
  <si>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</si>
  <si>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</si>
  <si>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</si>
  <si>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</si>
  <si>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 xml:space="preserve">Rady Gminy w Skarżysku Kościelnym     </t>
  </si>
  <si>
    <t>Paragraf</t>
  </si>
  <si>
    <t>Rolnictwo ekologiczne</t>
  </si>
  <si>
    <t>Zakup materiałów i wyposażenia</t>
  </si>
  <si>
    <t>Zakup usług pozostałych</t>
  </si>
  <si>
    <t>Izby rolnicze</t>
  </si>
  <si>
    <t>Różne opłaty i składki</t>
  </si>
  <si>
    <t>Zakup usług remontowych</t>
  </si>
  <si>
    <t>Plany zagospodarowania przestrzennego</t>
  </si>
  <si>
    <t>Rady gmin (miast i miast na prawach powiatu)</t>
  </si>
  <si>
    <t>Różne wydatki na rzecz osób fizycznych</t>
  </si>
  <si>
    <t>Urzędy gmin (miast i miast na prawach powiatu)</t>
  </si>
  <si>
    <t>Wynagrodzenia osobowe pracowników</t>
  </si>
  <si>
    <t>Dodatkowe wynagrodzenia roczne</t>
  </si>
  <si>
    <t>Składki na ubezpieczenia społeczne</t>
  </si>
  <si>
    <t>Składki na Fundusz Pracy</t>
  </si>
  <si>
    <t xml:space="preserve">Wynagrodzenia bezosobowe </t>
  </si>
  <si>
    <t>Zakup energii</t>
  </si>
  <si>
    <t>Podróże służbowe krajowe</t>
  </si>
  <si>
    <t>Odpisy na zakładowy fundusz świadczeń socjalnych</t>
  </si>
  <si>
    <t>Podatek od towarów i usług (VAT)</t>
  </si>
  <si>
    <t>Wydatki inwestycyjne jednostek budżetowych</t>
  </si>
  <si>
    <t>Promocja jednostek samorządu terytorialnego</t>
  </si>
  <si>
    <t>Bezpieczeństwo publiczne i ochrona przeciwpożarowa</t>
  </si>
  <si>
    <t>Ochotnicze straże pożarne</t>
  </si>
  <si>
    <t>Obrona cywilna</t>
  </si>
  <si>
    <t xml:space="preserve">Dochody od osób prawnych, od osób fizycznych i od innych jednostek nieposiadajacych osobowości prawnej oraz wydatki związane z ich poborem </t>
  </si>
  <si>
    <t xml:space="preserve">Pobór podatków,opłat i niepodatkowych należności budżetowych </t>
  </si>
  <si>
    <t>Wynagrodzenie agencyjno - prowizyjne</t>
  </si>
  <si>
    <t>Obsługa długu publicznego</t>
  </si>
  <si>
    <t>Obsługa papierów wartościowych, kredytów i pożyczek jedn. samorz. teryt.</t>
  </si>
  <si>
    <t>Rezerwy ogólne i celowe</t>
  </si>
  <si>
    <t>Rezerwy</t>
  </si>
  <si>
    <t>11.</t>
  </si>
  <si>
    <t>Zakup pomocy naukowych, dydaktycznych i książek</t>
  </si>
  <si>
    <t>Zakup usług zdrowotnych</t>
  </si>
  <si>
    <t xml:space="preserve">Przedszkola </t>
  </si>
  <si>
    <t>Gimnazja</t>
  </si>
  <si>
    <t>Wydatki na zakupy inwestycyjne jednostek budżetowych</t>
  </si>
  <si>
    <t>Dowożenie uczniów do szkół</t>
  </si>
  <si>
    <t>Pozostała działalnosć (odpisy socjalne emerytów i rencistów, nauczycieli)</t>
  </si>
  <si>
    <t>Dokształcanie i doskonalenie nauczycieli</t>
  </si>
  <si>
    <t>12.</t>
  </si>
  <si>
    <t>Ochrona zdrowia</t>
  </si>
  <si>
    <t>Lecznictwo ambulatoryjne</t>
  </si>
  <si>
    <t>Zwalczanie narkomanii</t>
  </si>
  <si>
    <t>Zakup środków żywności</t>
  </si>
  <si>
    <t>Przeciwdziałanie alkoholizmowi</t>
  </si>
  <si>
    <t>13.</t>
  </si>
  <si>
    <t>Pomoc  społeczna</t>
  </si>
  <si>
    <t>Ośrodki wsparcia</t>
  </si>
  <si>
    <t>Świadczenia społeczne</t>
  </si>
  <si>
    <t>Dodatki mieszkaniowe</t>
  </si>
  <si>
    <t>Świadczenia społeczne (środki z dotacji)</t>
  </si>
  <si>
    <t>Świadczenia społeczne (Środki z budżetu gminy)</t>
  </si>
  <si>
    <t>14.</t>
  </si>
  <si>
    <t>Powiatowe urzędy pracy</t>
  </si>
  <si>
    <t>15.</t>
  </si>
  <si>
    <t>16.</t>
  </si>
  <si>
    <t>Gospodarka odpadami</t>
  </si>
  <si>
    <t xml:space="preserve">Oczyszczanie miast i wsi </t>
  </si>
  <si>
    <t>Oświetlenie uli, placów i dróg</t>
  </si>
  <si>
    <t>17.</t>
  </si>
  <si>
    <t>Kultura i ochrona dziedzictwa narodowego</t>
  </si>
  <si>
    <t>Pozostałe zadania w zakresie kultury</t>
  </si>
  <si>
    <t>Domy i ośrodki kultury, świetlice i kluby</t>
  </si>
  <si>
    <t>Biblioteki</t>
  </si>
  <si>
    <t>18.</t>
  </si>
  <si>
    <t>Kultura fizyczna i sport</t>
  </si>
  <si>
    <t>Zadania w zakresie kultury fizycznej i sportu</t>
  </si>
  <si>
    <t>Urzędy wojewódzkie</t>
  </si>
  <si>
    <t>Urzędy naczelnych organów władzy państwowej, kontroli i ochrony prawa</t>
  </si>
  <si>
    <t>Składki na ubezpieczenie zdrowotne</t>
  </si>
  <si>
    <t>Dotacja celowa przekazana gminie na inwestycje i zakupy inwestycyjne realizowane na podstawie porozumień (umów) między jednostkami samorządu terytorialnego</t>
  </si>
  <si>
    <t>Pochodne od wynagrodzeń</t>
  </si>
  <si>
    <t xml:space="preserve">Wynagrodzenia             </t>
  </si>
  <si>
    <t>Podatek od nieruchomości</t>
  </si>
  <si>
    <t xml:space="preserve">Podatek rolny </t>
  </si>
  <si>
    <t xml:space="preserve">Podatek leśny </t>
  </si>
  <si>
    <t xml:space="preserve">Subwencje ogólne z budżetu państwa </t>
  </si>
  <si>
    <t>Wpływy z usług (odpłatność za żywienie)</t>
  </si>
  <si>
    <t>Wpływy z usług</t>
  </si>
  <si>
    <t>Wpływy z różnych opłat (czesne)</t>
  </si>
  <si>
    <t xml:space="preserve">Pozostałe odsetki </t>
  </si>
  <si>
    <t xml:space="preserve">Podatek dochodowy od osób fizycznych </t>
  </si>
  <si>
    <t xml:space="preserve">Wpływy z opłaty skarbowej </t>
  </si>
  <si>
    <t xml:space="preserve"> Wpływy z innych lokalnych opłat pobranych przez jednostki samorzadu terytorialnego na podstawie odrębnych ustaw</t>
  </si>
  <si>
    <t>Podatek od czynności cywilnoprawnych</t>
  </si>
  <si>
    <t xml:space="preserve"> Odsetki od nieterminowych wpłat z tytułu podatków i opłat</t>
  </si>
  <si>
    <t xml:space="preserve"> Podatek od spadków i darowizn</t>
  </si>
  <si>
    <t xml:space="preserve"> Podatek od środków transportowych</t>
  </si>
  <si>
    <t xml:space="preserve"> Podatek leśny </t>
  </si>
  <si>
    <t xml:space="preserve"> Podatek rolny </t>
  </si>
  <si>
    <t xml:space="preserve"> Podatek od nieruchomości</t>
  </si>
  <si>
    <t xml:space="preserve">OGÓŁEM WYDATKI </t>
  </si>
  <si>
    <t>Wpływy z podatku dochodowego od osób fizycznych</t>
  </si>
  <si>
    <t>Zasiłki i pomoc w naturze oraz składki na ubezpieczenia emerytalne i rentowe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</si>
  <si>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</si>
  <si>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</si>
  <si>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</si>
  <si>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Szkolenia pracowników niebędacych członkami korpusu służby cywilnej</t>
  </si>
  <si>
    <t xml:space="preserve"> Dotacje celowe otrzymane z budżetu państwa na realizację własnych  zadań bieżących gmin (związków gmin ) </t>
  </si>
  <si>
    <t xml:space="preserve">Dotacje celowe otrzymane z budżetu państwa na realizację własnych  zadań bieżących gmin (związków gmin ) </t>
  </si>
  <si>
    <t>Załącznik Nr 1</t>
  </si>
  <si>
    <t>Opłaty z tytułu zakupu usług telekomunikacyjnych telefonii komórkowej</t>
  </si>
  <si>
    <t>Opłaty z tytułu zakupu usług telekomunikacyjnych telefonii   stacjonarnej</t>
  </si>
  <si>
    <t>Zakup usług dostępu do sieci internet</t>
  </si>
  <si>
    <t>Opłaty z tytułu zakupu uslug telekomunikacyjnych telefonii komórkowej</t>
  </si>
  <si>
    <t>Opłaty z tytułu zakupu usług telekomunikacyjnych telefonii stacjonarnej</t>
  </si>
  <si>
    <t>Zalup usług dostępu do sieci internet</t>
  </si>
  <si>
    <t>Zakup usług obejmujących wykonanie ekspertyz, analiz i opinii</t>
  </si>
  <si>
    <t xml:space="preserve">Wydatki na zakupy inwestycyjne </t>
  </si>
  <si>
    <t>Opłaty czynszowe za pomieszczenia biurowe</t>
  </si>
  <si>
    <t>Zakup uslug pozostalych</t>
  </si>
  <si>
    <t>Zakup usług przez jednostki samorządu terytorialnego od innych jednostek samorządu terytorialnego</t>
  </si>
  <si>
    <t>Zakup usług dostepu do sieci internet</t>
  </si>
  <si>
    <t>Wydatki osobowe niezaliczone do wynagrodzeń</t>
  </si>
  <si>
    <t>Dotacja celowa z budżetu na finansowanie lub dofinansowanie zadań zleconych do realizacji stowarzyszeniom</t>
  </si>
  <si>
    <t>Dodatkowe wynagrodzenie roczne</t>
  </si>
  <si>
    <t>Wpłaty gmin na rzecz Izb Rolniczych w wys.2% uzyskanych wpływów z podatku rolnego</t>
  </si>
  <si>
    <t>Opłaty z tytułu zakupu usług telekomunikacyjnych telefonii  komórkowej</t>
  </si>
  <si>
    <t>Opłaty z tytuły zakupu usług telekomunikacyjnych telefonii stacjonarnej</t>
  </si>
  <si>
    <t>Dotacja podmiotowa z budżetu  dla samorządowej instytucji kultury</t>
  </si>
  <si>
    <t>Wydatki na zakupy inwestycyjne</t>
  </si>
  <si>
    <t>Zasiłki i pomoc w naturze oraz składki na ubezp. emerytalne i rentowe</t>
  </si>
  <si>
    <t>Świadczenia społeczne z dotacji na zadania zlecone</t>
  </si>
  <si>
    <t xml:space="preserve">Świadczenia społeczne z dotacji na zadania własne </t>
  </si>
  <si>
    <t>Świadczenia społeczne - środki Budżetu Gminy</t>
  </si>
  <si>
    <t>Opłaty z tytułu zakupu usług telekomunikacyjnuch telefonii stacjonarnej</t>
  </si>
  <si>
    <t>Szkolenia pracowników nie będących członkami korpusu służby cywilnej</t>
  </si>
  <si>
    <t>Świadczenia rodzinne, zaliczka alimentacyjna oraz składki na ubezpieczenia emerytalne i rentowe z ubezpieczenia społecznego</t>
  </si>
  <si>
    <t xml:space="preserve"> Wydatki osobowe niezaliczone do wynagrodzeń</t>
  </si>
  <si>
    <t>Dotacje celowe przekazane dla powiatu na zadania bieżące realizowane na podstawie porozumień (umów) między jednostkami samorządu terytorialnego</t>
  </si>
  <si>
    <t>Odsetki i dyskonto od krajowych skarbowych papierów wartoś. oraz od krajowych pożyczek i kredytów</t>
  </si>
  <si>
    <t xml:space="preserve">Podatek dochodowy od osób prawnych </t>
  </si>
  <si>
    <t>L.p.</t>
  </si>
  <si>
    <t>Budowa oświetlenia ulicznego</t>
  </si>
  <si>
    <t>Urząd Gminy</t>
  </si>
  <si>
    <t>Składka na "Utylizator"</t>
  </si>
  <si>
    <t>Konkursy ekologiczne</t>
  </si>
  <si>
    <t>Przelewy redystrybucyjne</t>
  </si>
  <si>
    <t>Samorządowa instytucja kultury- Biblioteka Gminna</t>
  </si>
  <si>
    <t xml:space="preserve">Dotacja celowa z budżetu dla powiatu na zadania bieżące   - dowóz uczniów niepełnosprawnych do Zespołu Placówek Specjalnych dla Niepełnosprawnych Ruchowo w Skarżysku- Kamiennej. </t>
  </si>
  <si>
    <t>Termomodernizacja budynków oświatowych</t>
  </si>
  <si>
    <t>DOCHODY BUDŻETU GMINY NA 2008 ROK</t>
  </si>
  <si>
    <t>Dochody bieżące</t>
  </si>
  <si>
    <t>Dochody majątkowe</t>
  </si>
  <si>
    <t>WYDATKI    BUDŻETU     GMINY NA 2008 ROK</t>
  </si>
  <si>
    <t>Plan na 2008 rok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</si>
  <si>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</si>
  <si>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</si>
  <si>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</si>
  <si>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</si>
  <si>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</si>
  <si>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</si>
  <si>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</si>
  <si>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Przychody i rozchody budżetu w 2008 r.</t>
  </si>
  <si>
    <t>Kwota
2008 r.</t>
  </si>
  <si>
    <t>Dochody i wydatki związane z realizacją zadań z zakresu administracji rządowej i innych zadań zleconych odrębnymi ustawami w 2008 r.</t>
  </si>
  <si>
    <t>Dochody i wydatki związane z realizacją zadań realizowanych na podstawie porozumień (umów) między jednostkami samorządu terytorialnego w 2008</t>
  </si>
  <si>
    <t>Dotacje podmiotowe w 2008 r.</t>
  </si>
  <si>
    <t>Dotacje celowe na zadania własne gminy realizowane przez podmioty należące
i nienależące do sektora finansów publicznych w 2008 r.</t>
  </si>
  <si>
    <t>Plan na 2008 r.</t>
  </si>
  <si>
    <t>Wpłaty z tytułu odpłatnego nabycia prawa własności oraz prawa użytkowania wieczystego nieruchomości</t>
  </si>
  <si>
    <t xml:space="preserve"> Wpływy z opłat za wydawanie zezwoleń na sprzedaż alkoholu </t>
  </si>
  <si>
    <t>Wpływy z opłaty targowej</t>
  </si>
  <si>
    <t>Razem: dział 010</t>
  </si>
  <si>
    <t>Dochody jednostek samorządu terytorialnego związane z realizacją zadań    z zakresu administracji rządowej  oraz innych zadań zleconych ustawami</t>
  </si>
  <si>
    <t xml:space="preserve">Dotacje celowe otrzymane z budżetu państwa na realizację zadań bieżących          z zakresu administracji rządowej oraz innych zadań zleconych gminie (związkom gmin)ustawami </t>
  </si>
  <si>
    <t xml:space="preserve">Dotacje celowe otrzymane z budżetu państwa na realizację zadań bieżących          z zakresu administracji rządowej oraz innych zadań zleconych gminie (związkom gmin ) ustawami </t>
  </si>
  <si>
    <t xml:space="preserve">Dotacje celowe otrzymane z budżetu państwa na realizację zadań bieżących          z zakresu administracji rządowej oraz innych zadań zleconych gminie (związkom gmin) ustawami </t>
  </si>
  <si>
    <t>Przewidywane wykonanie na 31.12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</si>
  <si>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</si>
  <si>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</si>
  <si>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</si>
  <si>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</si>
  <si>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</si>
  <si>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</si>
  <si>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</si>
  <si>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</si>
  <si>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</si>
  <si>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</si>
  <si>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</si>
  <si>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</si>
  <si>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</si>
  <si>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</si>
  <si>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</si>
  <si>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</si>
  <si>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</si>
  <si>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</si>
  <si>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</si>
  <si>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</si>
  <si>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</si>
  <si>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</si>
  <si>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</si>
  <si>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</si>
  <si>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</si>
  <si>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</si>
  <si>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</si>
  <si>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</si>
  <si>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</si>
  <si>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</si>
  <si>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Lokaty w bankach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</si>
  <si>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</si>
  <si>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</si>
  <si>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</si>
  <si>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</si>
  <si>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</si>
  <si>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</si>
  <si>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</si>
  <si>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</si>
  <si>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</si>
  <si>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</si>
  <si>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</si>
  <si>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</si>
  <si>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</si>
  <si>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</si>
  <si>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</si>
  <si>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</si>
  <si>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</si>
  <si>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</si>
  <si>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</si>
  <si>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</si>
  <si>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</si>
  <si>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</si>
  <si>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</si>
  <si>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</si>
  <si>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</si>
  <si>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</si>
  <si>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</si>
  <si>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</si>
  <si>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</si>
  <si>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</si>
  <si>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</si>
  <si>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</si>
  <si>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t>Wydatki na wniesienie wkładu do spółek prawa handlowego w 2008 r.</t>
  </si>
  <si>
    <t>Dotacja podmiotowa z budżetu dla samodzielnego publicznego zakładu opieki zdrowotnej utworzonego przez j.s.t.</t>
  </si>
  <si>
    <t>Drogi publiczne powiatowe</t>
  </si>
  <si>
    <t>Wpłaty od jednostek na finansowanie  lub dofinansowanie zadań inwestycyjnych</t>
  </si>
  <si>
    <t>Opłata od posiadania psów</t>
  </si>
  <si>
    <t>Budowa Centrum Kulturalno - Oświatowego i Sportowego przy Szkole Podstawowej w Kierzu Niedźwiedzim</t>
  </si>
  <si>
    <t>Rozbudowa Szkoły Podstawowej w Grzybowej Górze</t>
  </si>
  <si>
    <t>`</t>
  </si>
  <si>
    <t>Rozbudowa i modernizacja dróg gminnych</t>
  </si>
  <si>
    <t>Zakup worków</t>
  </si>
  <si>
    <t xml:space="preserve">Zakup usług pozostałych </t>
  </si>
  <si>
    <t>Urząd Gminy- informatyzacja urzędu</t>
  </si>
  <si>
    <t>Zarządzanie kryzysowe</t>
  </si>
  <si>
    <t xml:space="preserve">Zakup mapy do celów zarządzania kryzysowego w wersji elektronicznej </t>
  </si>
  <si>
    <t>,</t>
  </si>
  <si>
    <t>Wydatki bieżące na programy i projekty realizowane ze środków pochodzących z budżetu Unii Europejskiej oraz innych źródeł zagranicznych, niepodlegających zwrotowi na 2008 rok</t>
  </si>
  <si>
    <t>w zł</t>
  </si>
  <si>
    <t>Projekt</t>
  </si>
  <si>
    <t>Okres realizacji zadania</t>
  </si>
  <si>
    <t>Przewidywane nakłady i źródła finansowania</t>
  </si>
  <si>
    <t>Wydatki poniesione do 31.12.2007 r.</t>
  </si>
  <si>
    <t>Wydatki w roku budżetowym 2008</t>
  </si>
  <si>
    <t>Planowane wydatki budżetowe na realizację zadań programu w latach 2009 - 20……</t>
  </si>
  <si>
    <t>źródło</t>
  </si>
  <si>
    <t>kwota</t>
  </si>
  <si>
    <t>2009 rok</t>
  </si>
  <si>
    <t>2010 rok</t>
  </si>
  <si>
    <t>po 2010 roku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</si>
  <si>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</si>
  <si>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</si>
  <si>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</si>
  <si>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</si>
  <si>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</si>
  <si>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2007-2008</t>
  </si>
  <si>
    <t xml:space="preserve">Program:    Sektorowy Program Operacyjny  Rozwój Zasobów Ludzkich 2004 - 2006 </t>
  </si>
  <si>
    <t>Priorytet:2 - Rozwój społeczeństwa opartego na wiedzy</t>
  </si>
  <si>
    <t>Działanie: 2.1- Zwiększenie dostępu do edukacji - promocja kształcenia przez całe życie</t>
  </si>
  <si>
    <t>Rady Gminy w Skarżysku Kościelnym</t>
  </si>
  <si>
    <t>Szkoły Podstawowe</t>
  </si>
  <si>
    <t>Wydatki na wniesienie wkładów do  MPWiK Sp. z o.o w Skarżysku - Kamiennej na realizację zadania "Budowa i modernizacja  kanalizacji sanitarnej w Skarżysku- Kamiennej i Skarżysku Kościelnym"</t>
  </si>
  <si>
    <t>Dotacja celowa z budżetu na finansowanie lub dofinansowanie zadań   - propagowanie tradycji             i kultury naszego regionu, organizacja dożynek            i festynów gminnych- zgodnie z konkursem ofert</t>
  </si>
  <si>
    <t>Dotacja podmiotowa dla SPZOZ na realizację programu "Profilaktyka fluorkowa u dzieci"</t>
  </si>
  <si>
    <t>Projekt: "Świętokrzyska Kuźnia Pomysłów"</t>
  </si>
  <si>
    <t>Załącznik Nr 4</t>
  </si>
  <si>
    <t>Przebudowa i rozbudowa budynku  SPZOZ w  Skarżysku Kościelnym</t>
  </si>
  <si>
    <t xml:space="preserve">Gospodarka  gruntami                                        i nieruchomościami          </t>
  </si>
  <si>
    <t>Wpływy z opłat za zarząd, użytkowanie            i użytkowanie wieczyste nieruchomości</t>
  </si>
  <si>
    <t>Podatek od działalności gospodarczej osób fizycznych, opłacany w formie karty podatkowej</t>
  </si>
  <si>
    <t>Świadczenia rodzinne, zaliczka alimentacyjna oraz składki na ubezpieczenia emerytalne i rentowe     z ubezpieczenia społecznego</t>
  </si>
  <si>
    <t>Zasiłki i pomoc w naturze oraz składki na ubezpieczenia  emerytalne                     i rentowe</t>
  </si>
  <si>
    <t>Środki na dofinansowanie własnych zadań bieżących gmin (zwiazków gmin), powiatów (zwiazków powiatów), samorządów województw, pozyskane z innych źródeł  (finansowanie programów i projektów ze środków Unii Europejskiej)</t>
  </si>
  <si>
    <t>Środki na dofinansowanie własnych zadań bieżących gmin (zwiazków gmin), powiatów (zwiazków powiatów), samorządów województw, pozyskane z innych źródeł  (współfinansowanie z budżetu państwa,  programów i projektów ze środków Unii Europejskiej)</t>
  </si>
  <si>
    <t>Działalność usługowa</t>
  </si>
  <si>
    <t>Komendy wojewódzkie Policji</t>
  </si>
  <si>
    <t>Oddziały przedszkolne                w szkołach podstawowych</t>
  </si>
  <si>
    <t>Domy pomocy społecznej</t>
  </si>
  <si>
    <t>Składki na ubezpieczenie  zdrowotne, opłacane za osoby pobierające niektóre świadczenia  z pomocy społecznej oraz niektóre świadczenia rodzinne</t>
  </si>
  <si>
    <t>Szkoła Podstawowa       w Grzybowej Górze</t>
  </si>
  <si>
    <t>Wykup nieruchomości niezabudowanej  w Majkowie dla potrzeb budowy kanalizacji</t>
  </si>
  <si>
    <t xml:space="preserve">Dotacja celowa przekazana dla powiatu na  inwestycje i zakupy inwestycyjne realizowane na podstawie porozumień ( umów) między jednostkami samorządu terytorialnego - budowa parkingu obok cmentarza. </t>
  </si>
  <si>
    <t>2011 r.</t>
  </si>
  <si>
    <r>
      <t>2012 r.</t>
    </r>
    <r>
      <rPr>
        <vertAlign val="superscript"/>
        <sz val="10"/>
        <rFont val="Arial CE"/>
        <family val="2"/>
      </rPr>
      <t>1)</t>
    </r>
  </si>
  <si>
    <t>Załącznik Nr 4a</t>
  </si>
  <si>
    <t>Wydatki na programy i projekty realizowane ze środków pochodzących z budżetu Unii Europejskiej oraz innych źródeł zagranicznych, niepodlegających zwrotowi na 2008 rok</t>
  </si>
  <si>
    <t>Źródła finansowania</t>
  </si>
  <si>
    <t>Planowane wydatki budżetowe na realizację zadań programu w latach 2009 - 2010</t>
  </si>
  <si>
    <t>Razem 2009 - 2010</t>
  </si>
  <si>
    <t>I</t>
  </si>
  <si>
    <t>II</t>
  </si>
  <si>
    <t>Ogółem wydatki majątkowe</t>
  </si>
  <si>
    <t xml:space="preserve">Ogółem wydatki </t>
  </si>
  <si>
    <t>Razem: dział 400</t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</si>
  <si>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</t>
    </r>
  </si>
  <si>
    <t>19.</t>
  </si>
  <si>
    <t xml:space="preserve">do uchwały Nr XIII/57/08 </t>
  </si>
  <si>
    <t>z dnia 31 stycznia 2008 r.</t>
  </si>
  <si>
    <t>Wytwarzanie i zaopatrywanie w energię elektryczną, gaz i wodę</t>
  </si>
  <si>
    <t>Dostarczanie wody</t>
  </si>
  <si>
    <t>Pozostałe odsetki</t>
  </si>
  <si>
    <t>do uchwały Nr XIII/57/08</t>
  </si>
  <si>
    <t>Dostarczanie energii</t>
  </si>
  <si>
    <t xml:space="preserve">z dnia 31 stycznia 2008 r. </t>
  </si>
  <si>
    <t>do uchwały Nr  XIII/57/08</t>
  </si>
  <si>
    <t>Dotacja celowa z budżetu na finansowanie lub dofinansowanie zadań   - organizacja imprez, zawodów, turniejów sportowych i rekreacyjnych       o zasięgu gminnym oraz zadań z zakresu reprezentowania Gminy na zewnątrz w turniejach i zawodach sportowych - zgodnie z konkursem ofert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</si>
</sst>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i/>
      <sz val="12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</cellStyleXfs>
  <cellXfs count="5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21" fillId="0" borderId="15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3" fontId="16" fillId="0" borderId="0" xfId="0" applyNumberFormat="1" applyFont="1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 vertical="top"/>
    </xf>
    <xf numFmtId="3" fontId="18" fillId="0" borderId="0" xfId="0" applyNumberFormat="1" applyFont="1" applyAlignment="1">
      <alignment horizontal="left"/>
    </xf>
    <xf numFmtId="0" fontId="19" fillId="0" borderId="0" xfId="0" applyFont="1" applyAlignment="1">
      <alignment horizontal="justify" vertical="top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3" fontId="24" fillId="0" borderId="16" xfId="0" applyNumberFormat="1" applyFont="1" applyBorder="1" applyAlignment="1">
      <alignment vertical="top" wrapText="1"/>
    </xf>
    <xf numFmtId="0" fontId="24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0" fontId="25" fillId="0" borderId="18" xfId="0" applyFont="1" applyBorder="1" applyAlignment="1">
      <alignment horizontal="center" vertical="top" wrapText="1"/>
    </xf>
    <xf numFmtId="3" fontId="16" fillId="0" borderId="16" xfId="0" applyNumberFormat="1" applyFont="1" applyBorder="1" applyAlignment="1">
      <alignment vertical="top" wrapText="1"/>
    </xf>
    <xf numFmtId="0" fontId="16" fillId="0" borderId="0" xfId="0" applyFont="1" applyAlignment="1">
      <alignment vertical="center"/>
    </xf>
    <xf numFmtId="3" fontId="17" fillId="0" borderId="10" xfId="0" applyNumberFormat="1" applyFont="1" applyBorder="1" applyAlignment="1">
      <alignment vertical="top" wrapText="1"/>
    </xf>
    <xf numFmtId="169" fontId="17" fillId="0" borderId="19" xfId="0" applyNumberFormat="1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168" fontId="17" fillId="0" borderId="17" xfId="0" applyNumberFormat="1" applyFont="1" applyBorder="1" applyAlignment="1">
      <alignment horizontal="center" vertical="top" wrapText="1"/>
    </xf>
    <xf numFmtId="3" fontId="26" fillId="0" borderId="10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3" fontId="28" fillId="0" borderId="16" xfId="0" applyNumberFormat="1" applyFont="1" applyBorder="1" applyAlignment="1">
      <alignment vertical="top" wrapText="1"/>
    </xf>
    <xf numFmtId="0" fontId="27" fillId="0" borderId="17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left" vertical="top" wrapText="1"/>
    </xf>
    <xf numFmtId="3" fontId="26" fillId="0" borderId="16" xfId="0" applyNumberFormat="1" applyFont="1" applyBorder="1" applyAlignment="1">
      <alignment vertical="top" wrapText="1"/>
    </xf>
    <xf numFmtId="0" fontId="27" fillId="0" borderId="16" xfId="0" applyFont="1" applyBorder="1" applyAlignment="1">
      <alignment horizontal="center" vertical="top" wrapText="1"/>
    </xf>
    <xf numFmtId="3" fontId="27" fillId="0" borderId="16" xfId="0" applyNumberFormat="1" applyFont="1" applyBorder="1" applyAlignment="1">
      <alignment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3" fontId="27" fillId="0" borderId="18" xfId="0" applyNumberFormat="1" applyFont="1" applyBorder="1" applyAlignment="1">
      <alignment vertical="top" wrapText="1"/>
    </xf>
    <xf numFmtId="0" fontId="27" fillId="0" borderId="21" xfId="0" applyFont="1" applyBorder="1" applyAlignment="1">
      <alignment horizontal="center" vertical="top" wrapText="1"/>
    </xf>
    <xf numFmtId="0" fontId="30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26" fillId="0" borderId="20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 wrapText="1"/>
    </xf>
    <xf numFmtId="170" fontId="19" fillId="0" borderId="0" xfId="0" applyNumberFormat="1" applyFont="1" applyAlignment="1">
      <alignment vertical="top"/>
    </xf>
    <xf numFmtId="170" fontId="19" fillId="0" borderId="0" xfId="0" applyNumberFormat="1" applyFont="1" applyAlignment="1">
      <alignment horizontal="justify" vertical="top"/>
    </xf>
    <xf numFmtId="170" fontId="20" fillId="0" borderId="0" xfId="0" applyNumberFormat="1" applyFont="1" applyAlignment="1">
      <alignment horizontal="center"/>
    </xf>
    <xf numFmtId="170" fontId="17" fillId="0" borderId="19" xfId="0" applyNumberFormat="1" applyFont="1" applyBorder="1" applyAlignment="1">
      <alignment horizontal="center" vertical="top" wrapText="1"/>
    </xf>
    <xf numFmtId="170" fontId="17" fillId="0" borderId="17" xfId="0" applyNumberFormat="1" applyFont="1" applyBorder="1" applyAlignment="1">
      <alignment horizontal="center" vertical="top" wrapText="1"/>
    </xf>
    <xf numFmtId="170" fontId="26" fillId="0" borderId="20" xfId="0" applyNumberFormat="1" applyFont="1" applyBorder="1" applyAlignment="1">
      <alignment horizontal="center" vertical="top" wrapText="1"/>
    </xf>
    <xf numFmtId="170" fontId="27" fillId="0" borderId="20" xfId="0" applyNumberFormat="1" applyFont="1" applyBorder="1" applyAlignment="1">
      <alignment horizontal="center" vertical="top" wrapText="1"/>
    </xf>
    <xf numFmtId="170" fontId="29" fillId="0" borderId="20" xfId="0" applyNumberFormat="1" applyFont="1" applyBorder="1" applyAlignment="1">
      <alignment horizontal="center" vertical="top" wrapText="1"/>
    </xf>
    <xf numFmtId="170" fontId="27" fillId="0" borderId="16" xfId="0" applyNumberFormat="1" applyFont="1" applyBorder="1" applyAlignment="1">
      <alignment horizontal="center" vertical="top" wrapText="1"/>
    </xf>
    <xf numFmtId="170" fontId="26" fillId="0" borderId="16" xfId="0" applyNumberFormat="1" applyFont="1" applyBorder="1" applyAlignment="1">
      <alignment horizontal="center" vertical="top" wrapText="1"/>
    </xf>
    <xf numFmtId="170" fontId="26" fillId="0" borderId="17" xfId="0" applyNumberFormat="1" applyFont="1" applyBorder="1" applyAlignment="1">
      <alignment horizontal="center" vertical="top" wrapText="1"/>
    </xf>
    <xf numFmtId="170" fontId="26" fillId="0" borderId="17" xfId="0" applyNumberFormat="1" applyFont="1" applyBorder="1" applyAlignment="1">
      <alignment horizontal="center" vertical="top" wrapText="1"/>
    </xf>
    <xf numFmtId="170" fontId="27" fillId="0" borderId="17" xfId="0" applyNumberFormat="1" applyFont="1" applyBorder="1" applyAlignment="1">
      <alignment horizontal="center" vertical="top" wrapText="1"/>
    </xf>
    <xf numFmtId="170" fontId="27" fillId="0" borderId="18" xfId="0" applyNumberFormat="1" applyFont="1" applyBorder="1" applyAlignment="1">
      <alignment horizontal="center" vertical="top" wrapText="1"/>
    </xf>
    <xf numFmtId="170" fontId="27" fillId="0" borderId="21" xfId="0" applyNumberFormat="1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25" fillId="0" borderId="0" xfId="0" applyFont="1" applyAlignment="1">
      <alignment/>
    </xf>
    <xf numFmtId="0" fontId="25" fillId="0" borderId="0" xfId="0" applyFont="1" applyAlignment="1">
      <alignment vertical="top" wrapText="1"/>
    </xf>
    <xf numFmtId="168" fontId="31" fillId="0" borderId="0" xfId="0" applyNumberFormat="1" applyFont="1" applyAlignment="1">
      <alignment vertical="top"/>
    </xf>
    <xf numFmtId="168" fontId="25" fillId="0" borderId="0" xfId="0" applyNumberFormat="1" applyFont="1" applyAlignment="1">
      <alignment vertical="top"/>
    </xf>
    <xf numFmtId="3" fontId="25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left" vertical="top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1" fontId="21" fillId="0" borderId="10" xfId="0" applyNumberFormat="1" applyFont="1" applyBorder="1" applyAlignment="1">
      <alignment horizontal="center" vertical="top"/>
    </xf>
    <xf numFmtId="168" fontId="21" fillId="0" borderId="10" xfId="0" applyNumberFormat="1" applyFont="1" applyBorder="1" applyAlignment="1">
      <alignment horizontal="center" vertical="top"/>
    </xf>
    <xf numFmtId="3" fontId="21" fillId="0" borderId="10" xfId="0" applyNumberFormat="1" applyFont="1" applyBorder="1" applyAlignment="1">
      <alignment horizontal="center" vertical="top"/>
    </xf>
    <xf numFmtId="3" fontId="21" fillId="0" borderId="10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169" fontId="21" fillId="0" borderId="19" xfId="0" applyNumberFormat="1" applyFont="1" applyBorder="1" applyAlignment="1">
      <alignment horizontal="center" vertical="top"/>
    </xf>
    <xf numFmtId="168" fontId="31" fillId="0" borderId="19" xfId="0" applyNumberFormat="1" applyFont="1" applyBorder="1" applyAlignment="1">
      <alignment horizontal="center" vertical="top" wrapText="1"/>
    </xf>
    <xf numFmtId="168" fontId="21" fillId="0" borderId="19" xfId="0" applyNumberFormat="1" applyFont="1" applyBorder="1" applyAlignment="1">
      <alignment horizontal="center" vertical="top" wrapText="1"/>
    </xf>
    <xf numFmtId="3" fontId="21" fillId="0" borderId="17" xfId="0" applyNumberFormat="1" applyFont="1" applyBorder="1" applyAlignment="1" applyProtection="1">
      <alignment horizontal="right" vertical="top"/>
      <protection/>
    </xf>
    <xf numFmtId="3" fontId="21" fillId="0" borderId="19" xfId="0" applyNumberFormat="1" applyFont="1" applyFill="1" applyBorder="1" applyAlignment="1">
      <alignment horizontal="right" vertical="top"/>
    </xf>
    <xf numFmtId="3" fontId="21" fillId="0" borderId="15" xfId="0" applyNumberFormat="1" applyFont="1" applyFill="1" applyBorder="1" applyAlignment="1">
      <alignment horizontal="right" vertical="top"/>
    </xf>
    <xf numFmtId="0" fontId="31" fillId="0" borderId="16" xfId="0" applyFont="1" applyBorder="1" applyAlignment="1">
      <alignment horizontal="center" vertical="top" wrapText="1"/>
    </xf>
    <xf numFmtId="0" fontId="31" fillId="0" borderId="17" xfId="0" applyFont="1" applyBorder="1" applyAlignment="1">
      <alignment vertical="top" wrapText="1"/>
    </xf>
    <xf numFmtId="169" fontId="32" fillId="0" borderId="17" xfId="0" applyNumberFormat="1" applyFont="1" applyBorder="1" applyAlignment="1">
      <alignment horizontal="center" vertical="top"/>
    </xf>
    <xf numFmtId="168" fontId="31" fillId="0" borderId="17" xfId="0" applyNumberFormat="1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 wrapText="1"/>
    </xf>
    <xf numFmtId="3" fontId="31" fillId="0" borderId="17" xfId="0" applyNumberFormat="1" applyFont="1" applyBorder="1" applyAlignment="1" applyProtection="1">
      <alignment horizontal="right" vertical="top"/>
      <protection/>
    </xf>
    <xf numFmtId="3" fontId="31" fillId="0" borderId="17" xfId="0" applyNumberFormat="1" applyFont="1" applyFill="1" applyBorder="1" applyAlignment="1">
      <alignment horizontal="right" vertical="top"/>
    </xf>
    <xf numFmtId="3" fontId="31" fillId="0" borderId="16" xfId="0" applyNumberFormat="1" applyFont="1" applyFill="1" applyBorder="1" applyAlignment="1">
      <alignment horizontal="right" vertical="top"/>
    </xf>
    <xf numFmtId="0" fontId="31" fillId="0" borderId="0" xfId="0" applyFont="1" applyAlignment="1">
      <alignment/>
    </xf>
    <xf numFmtId="168" fontId="31" fillId="0" borderId="17" xfId="0" applyNumberFormat="1" applyFont="1" applyBorder="1" applyAlignment="1">
      <alignment horizontal="center" vertical="top" wrapText="1"/>
    </xf>
    <xf numFmtId="3" fontId="31" fillId="0" borderId="17" xfId="0" applyNumberFormat="1" applyFont="1" applyFill="1" applyBorder="1" applyAlignment="1">
      <alignment horizontal="right" vertical="top" wrapText="1"/>
    </xf>
    <xf numFmtId="3" fontId="31" fillId="0" borderId="17" xfId="0" applyNumberFormat="1" applyFont="1" applyBorder="1" applyAlignment="1">
      <alignment horizontal="right" vertical="top" wrapText="1"/>
    </xf>
    <xf numFmtId="3" fontId="31" fillId="0" borderId="16" xfId="0" applyNumberFormat="1" applyFont="1" applyBorder="1" applyAlignment="1">
      <alignment horizontal="right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vertical="top" wrapText="1"/>
    </xf>
    <xf numFmtId="169" fontId="21" fillId="0" borderId="17" xfId="0" applyNumberFormat="1" applyFont="1" applyBorder="1" applyAlignment="1">
      <alignment horizontal="center" vertical="top"/>
    </xf>
    <xf numFmtId="3" fontId="25" fillId="0" borderId="17" xfId="0" applyNumberFormat="1" applyFont="1" applyFill="1" applyBorder="1" applyAlignment="1">
      <alignment horizontal="right" vertical="top" wrapText="1"/>
    </xf>
    <xf numFmtId="3" fontId="25" fillId="0" borderId="17" xfId="0" applyNumberFormat="1" applyFont="1" applyBorder="1" applyAlignment="1">
      <alignment horizontal="right" vertical="top" wrapText="1"/>
    </xf>
    <xf numFmtId="3" fontId="25" fillId="0" borderId="16" xfId="0" applyNumberFormat="1" applyFont="1" applyBorder="1" applyAlignment="1">
      <alignment horizontal="right" vertical="top"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8" fontId="31" fillId="0" borderId="16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169" fontId="21" fillId="0" borderId="22" xfId="0" applyNumberFormat="1" applyFont="1" applyBorder="1" applyAlignment="1">
      <alignment horizontal="center" vertical="top"/>
    </xf>
    <xf numFmtId="0" fontId="31" fillId="0" borderId="15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3" fontId="21" fillId="0" borderId="19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3" fontId="21" fillId="0" borderId="15" xfId="0" applyNumberFormat="1" applyFont="1" applyFill="1" applyBorder="1" applyAlignment="1">
      <alignment horizontal="right" vertical="top" wrapText="1"/>
    </xf>
    <xf numFmtId="0" fontId="31" fillId="0" borderId="16" xfId="0" applyFont="1" applyBorder="1" applyAlignment="1">
      <alignment vertical="top" wrapText="1"/>
    </xf>
    <xf numFmtId="169" fontId="32" fillId="0" borderId="0" xfId="0" applyNumberFormat="1" applyFont="1" applyBorder="1" applyAlignment="1">
      <alignment horizontal="center" vertical="top"/>
    </xf>
    <xf numFmtId="3" fontId="31" fillId="0" borderId="17" xfId="0" applyNumberFormat="1" applyFont="1" applyBorder="1" applyAlignment="1">
      <alignment horizontal="right" vertical="top"/>
    </xf>
    <xf numFmtId="3" fontId="31" fillId="0" borderId="0" xfId="0" applyNumberFormat="1" applyFont="1" applyFill="1" applyBorder="1" applyAlignment="1">
      <alignment horizontal="right" vertical="top" wrapText="1"/>
    </xf>
    <xf numFmtId="3" fontId="31" fillId="0" borderId="16" xfId="0" applyNumberFormat="1" applyFont="1" applyFill="1" applyBorder="1" applyAlignment="1">
      <alignment horizontal="right" vertical="top" wrapText="1"/>
    </xf>
    <xf numFmtId="0" fontId="25" fillId="0" borderId="16" xfId="0" applyFont="1" applyBorder="1" applyAlignment="1">
      <alignment vertical="top" wrapText="1"/>
    </xf>
    <xf numFmtId="169" fontId="21" fillId="0" borderId="0" xfId="0" applyNumberFormat="1" applyFont="1" applyBorder="1" applyAlignment="1">
      <alignment horizontal="center" vertical="top"/>
    </xf>
    <xf numFmtId="3" fontId="25" fillId="0" borderId="17" xfId="0" applyNumberFormat="1" applyFont="1" applyBorder="1" applyAlignment="1">
      <alignment horizontal="right" vertical="top"/>
    </xf>
    <xf numFmtId="3" fontId="25" fillId="0" borderId="16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Border="1" applyAlignment="1">
      <alignment horizontal="right" vertical="top" wrapText="1"/>
    </xf>
    <xf numFmtId="0" fontId="25" fillId="0" borderId="18" xfId="0" applyFont="1" applyBorder="1" applyAlignment="1">
      <alignment vertical="top" wrapText="1"/>
    </xf>
    <xf numFmtId="169" fontId="21" fillId="0" borderId="23" xfId="0" applyNumberFormat="1" applyFont="1" applyBorder="1" applyAlignment="1">
      <alignment horizontal="center" vertical="top"/>
    </xf>
    <xf numFmtId="168" fontId="31" fillId="0" borderId="18" xfId="0" applyNumberFormat="1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3" fontId="25" fillId="0" borderId="21" xfId="0" applyNumberFormat="1" applyFont="1" applyBorder="1" applyAlignment="1">
      <alignment horizontal="right" vertical="top"/>
    </xf>
    <xf numFmtId="3" fontId="25" fillId="0" borderId="18" xfId="0" applyNumberFormat="1" applyFont="1" applyFill="1" applyBorder="1" applyAlignment="1">
      <alignment horizontal="right" vertical="top" wrapText="1"/>
    </xf>
    <xf numFmtId="3" fontId="25" fillId="0" borderId="23" xfId="0" applyNumberFormat="1" applyFont="1" applyBorder="1" applyAlignment="1">
      <alignment horizontal="right" vertical="top" wrapText="1"/>
    </xf>
    <xf numFmtId="3" fontId="25" fillId="0" borderId="18" xfId="0" applyNumberFormat="1" applyFont="1" applyBorder="1" applyAlignment="1">
      <alignment horizontal="right" vertical="top" wrapText="1"/>
    </xf>
    <xf numFmtId="168" fontId="31" fillId="0" borderId="15" xfId="0" applyNumberFormat="1" applyFont="1" applyBorder="1" applyAlignment="1">
      <alignment horizontal="center" vertical="top" wrapText="1"/>
    </xf>
    <xf numFmtId="3" fontId="31" fillId="0" borderId="18" xfId="0" applyNumberFormat="1" applyFont="1" applyBorder="1" applyAlignment="1">
      <alignment horizontal="right" vertical="top"/>
    </xf>
    <xf numFmtId="0" fontId="31" fillId="0" borderId="18" xfId="0" applyFont="1" applyBorder="1" applyAlignment="1">
      <alignment horizontal="center" vertical="top" wrapText="1"/>
    </xf>
    <xf numFmtId="0" fontId="31" fillId="0" borderId="18" xfId="0" applyFont="1" applyBorder="1" applyAlignment="1">
      <alignment vertical="top" wrapText="1"/>
    </xf>
    <xf numFmtId="169" fontId="32" fillId="0" borderId="23" xfId="0" applyNumberFormat="1" applyFont="1" applyBorder="1" applyAlignment="1">
      <alignment horizontal="center" vertical="top"/>
    </xf>
    <xf numFmtId="3" fontId="31" fillId="0" borderId="21" xfId="0" applyNumberFormat="1" applyFont="1" applyBorder="1" applyAlignment="1">
      <alignment horizontal="right" vertical="top"/>
    </xf>
    <xf numFmtId="3" fontId="31" fillId="0" borderId="18" xfId="0" applyNumberFormat="1" applyFont="1" applyFill="1" applyBorder="1" applyAlignment="1">
      <alignment horizontal="right" vertical="top" wrapText="1"/>
    </xf>
    <xf numFmtId="0" fontId="21" fillId="0" borderId="0" xfId="0" applyFont="1" applyBorder="1" applyAlignment="1">
      <alignment horizontal="center" vertical="top" wrapText="1"/>
    </xf>
    <xf numFmtId="3" fontId="21" fillId="0" borderId="16" xfId="0" applyNumberFormat="1" applyFont="1" applyFill="1" applyBorder="1" applyAlignment="1">
      <alignment horizontal="right" vertical="top" wrapText="1"/>
    </xf>
    <xf numFmtId="168" fontId="31" fillId="0" borderId="16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3" fontId="25" fillId="0" borderId="16" xfId="0" applyNumberFormat="1" applyFont="1" applyFill="1" applyBorder="1" applyAlignment="1">
      <alignment horizontal="right" vertical="top"/>
    </xf>
    <xf numFmtId="3" fontId="25" fillId="0" borderId="16" xfId="0" applyNumberFormat="1" applyFont="1" applyBorder="1" applyAlignment="1">
      <alignment horizontal="right" vertical="top"/>
    </xf>
    <xf numFmtId="3" fontId="25" fillId="0" borderId="0" xfId="0" applyNumberFormat="1" applyFont="1" applyBorder="1" applyAlignment="1">
      <alignment horizontal="right" vertical="top"/>
    </xf>
    <xf numFmtId="0" fontId="31" fillId="0" borderId="16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3" fontId="25" fillId="0" borderId="18" xfId="0" applyNumberFormat="1" applyFont="1" applyFill="1" applyBorder="1" applyAlignment="1">
      <alignment horizontal="right" vertical="top"/>
    </xf>
    <xf numFmtId="3" fontId="25" fillId="0" borderId="23" xfId="0" applyNumberFormat="1" applyFont="1" applyBorder="1" applyAlignment="1">
      <alignment horizontal="right" vertical="top"/>
    </xf>
    <xf numFmtId="3" fontId="25" fillId="0" borderId="18" xfId="0" applyNumberFormat="1" applyFont="1" applyBorder="1" applyAlignment="1">
      <alignment horizontal="right" vertical="top"/>
    </xf>
    <xf numFmtId="3" fontId="31" fillId="0" borderId="16" xfId="0" applyNumberFormat="1" applyFont="1" applyBorder="1" applyAlignment="1">
      <alignment horizontal="right" vertical="top"/>
    </xf>
    <xf numFmtId="3" fontId="25" fillId="0" borderId="17" xfId="0" applyNumberFormat="1" applyFont="1" applyBorder="1" applyAlignment="1">
      <alignment horizontal="right" vertical="top"/>
    </xf>
    <xf numFmtId="0" fontId="25" fillId="0" borderId="16" xfId="0" applyFont="1" applyBorder="1" applyAlignment="1">
      <alignment horizontal="center" vertical="top"/>
    </xf>
    <xf numFmtId="0" fontId="25" fillId="0" borderId="16" xfId="0" applyFont="1" applyBorder="1" applyAlignment="1">
      <alignment vertical="top" wrapText="1"/>
    </xf>
    <xf numFmtId="169" fontId="21" fillId="0" borderId="0" xfId="0" applyNumberFormat="1" applyFont="1" applyBorder="1" applyAlignment="1">
      <alignment horizontal="center" vertical="top"/>
    </xf>
    <xf numFmtId="168" fontId="31" fillId="0" borderId="16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3" fontId="25" fillId="0" borderId="16" xfId="0" applyNumberFormat="1" applyFont="1" applyFill="1" applyBorder="1" applyAlignment="1">
      <alignment horizontal="right" vertical="top"/>
    </xf>
    <xf numFmtId="3" fontId="25" fillId="0" borderId="0" xfId="0" applyNumberFormat="1" applyFont="1" applyBorder="1" applyAlignment="1">
      <alignment horizontal="right" vertical="top"/>
    </xf>
    <xf numFmtId="3" fontId="25" fillId="0" borderId="16" xfId="0" applyNumberFormat="1" applyFont="1" applyBorder="1" applyAlignment="1">
      <alignment horizontal="right" vertical="top"/>
    </xf>
    <xf numFmtId="0" fontId="25" fillId="0" borderId="0" xfId="0" applyFont="1" applyAlignment="1">
      <alignment/>
    </xf>
    <xf numFmtId="168" fontId="31" fillId="0" borderId="18" xfId="0" applyNumberFormat="1" applyFont="1" applyBorder="1" applyAlignment="1">
      <alignment horizontal="center" vertical="top"/>
    </xf>
    <xf numFmtId="0" fontId="25" fillId="0" borderId="23" xfId="0" applyFont="1" applyBorder="1" applyAlignment="1">
      <alignment horizontal="center" vertical="top"/>
    </xf>
    <xf numFmtId="0" fontId="31" fillId="0" borderId="16" xfId="0" applyFont="1" applyBorder="1" applyAlignment="1">
      <alignment horizontal="left" vertical="top" wrapText="1"/>
    </xf>
    <xf numFmtId="169" fontId="21" fillId="0" borderId="22" xfId="0" applyNumberFormat="1" applyFont="1" applyBorder="1" applyAlignment="1">
      <alignment horizontal="center" vertical="top" wrapText="1"/>
    </xf>
    <xf numFmtId="3" fontId="31" fillId="0" borderId="20" xfId="0" applyNumberFormat="1" applyFont="1" applyBorder="1" applyAlignment="1">
      <alignment horizontal="right" vertical="top"/>
    </xf>
    <xf numFmtId="3" fontId="31" fillId="0" borderId="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3" fontId="25" fillId="0" borderId="17" xfId="0" applyNumberFormat="1" applyFont="1" applyFill="1" applyBorder="1" applyAlignment="1">
      <alignment horizontal="right" vertical="top"/>
    </xf>
    <xf numFmtId="3" fontId="25" fillId="0" borderId="0" xfId="0" applyNumberFormat="1" applyFont="1" applyAlignment="1">
      <alignment horizontal="center" vertical="top"/>
    </xf>
    <xf numFmtId="3" fontId="31" fillId="0" borderId="0" xfId="0" applyNumberFormat="1" applyFont="1" applyBorder="1" applyAlignment="1">
      <alignment horizontal="right" vertical="top"/>
    </xf>
    <xf numFmtId="0" fontId="25" fillId="0" borderId="0" xfId="0" applyFont="1" applyBorder="1" applyAlignment="1">
      <alignment vertical="top" wrapText="1"/>
    </xf>
    <xf numFmtId="169" fontId="21" fillId="0" borderId="16" xfId="0" applyNumberFormat="1" applyFont="1" applyBorder="1" applyAlignment="1">
      <alignment horizontal="center" vertical="top"/>
    </xf>
    <xf numFmtId="168" fontId="31" fillId="0" borderId="0" xfId="0" applyNumberFormat="1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/>
    </xf>
    <xf numFmtId="3" fontId="31" fillId="0" borderId="18" xfId="0" applyNumberFormat="1" applyFont="1" applyFill="1" applyBorder="1" applyAlignment="1">
      <alignment horizontal="right" vertical="top"/>
    </xf>
    <xf numFmtId="3" fontId="21" fillId="0" borderId="17" xfId="0" applyNumberFormat="1" applyFont="1" applyBorder="1" applyAlignment="1">
      <alignment horizontal="right" vertical="top"/>
    </xf>
    <xf numFmtId="3" fontId="21" fillId="0" borderId="16" xfId="0" applyNumberFormat="1" applyFont="1" applyFill="1" applyBorder="1" applyAlignment="1">
      <alignment horizontal="right" vertical="top"/>
    </xf>
    <xf numFmtId="3" fontId="21" fillId="0" borderId="10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3" fontId="31" fillId="0" borderId="0" xfId="0" applyNumberFormat="1" applyFont="1" applyAlignment="1">
      <alignment vertical="top"/>
    </xf>
    <xf numFmtId="3" fontId="25" fillId="0" borderId="0" xfId="0" applyNumberFormat="1" applyFont="1" applyFill="1" applyAlignment="1">
      <alignment horizontal="right" vertical="top"/>
    </xf>
    <xf numFmtId="0" fontId="21" fillId="0" borderId="10" xfId="0" applyFont="1" applyFill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right" vertical="top"/>
    </xf>
    <xf numFmtId="0" fontId="21" fillId="0" borderId="10" xfId="0" applyFont="1" applyBorder="1" applyAlignment="1" applyProtection="1">
      <alignment horizontal="center" vertical="top"/>
      <protection/>
    </xf>
    <xf numFmtId="0" fontId="17" fillId="0" borderId="20" xfId="0" applyFont="1" applyBorder="1" applyAlignment="1">
      <alignment horizontal="center" vertical="top" wrapText="1"/>
    </xf>
    <xf numFmtId="170" fontId="17" fillId="0" borderId="20" xfId="0" applyNumberFormat="1" applyFont="1" applyBorder="1" applyAlignment="1">
      <alignment horizontal="center" vertical="top" wrapText="1"/>
    </xf>
    <xf numFmtId="0" fontId="27" fillId="0" borderId="21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170" fontId="17" fillId="0" borderId="20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3" fontId="30" fillId="0" borderId="16" xfId="0" applyNumberFormat="1" applyFont="1" applyBorder="1" applyAlignment="1">
      <alignment vertical="top" wrapText="1"/>
    </xf>
    <xf numFmtId="0" fontId="30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7" xfId="0" applyFont="1" applyBorder="1" applyAlignment="1">
      <alignment horizontal="left" vertical="top" wrapText="1"/>
    </xf>
    <xf numFmtId="3" fontId="27" fillId="0" borderId="16" xfId="0" applyNumberFormat="1" applyFont="1" applyBorder="1" applyAlignment="1">
      <alignment vertical="top" wrapText="1"/>
    </xf>
    <xf numFmtId="170" fontId="26" fillId="0" borderId="0" xfId="0" applyNumberFormat="1" applyFont="1" applyBorder="1" applyAlignment="1">
      <alignment horizontal="center" vertical="top" wrapText="1"/>
    </xf>
    <xf numFmtId="170" fontId="27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170" fontId="26" fillId="0" borderId="20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left" vertical="top" wrapText="1"/>
    </xf>
    <xf numFmtId="3" fontId="26" fillId="0" borderId="16" xfId="0" applyNumberFormat="1" applyFont="1" applyBorder="1" applyAlignment="1">
      <alignment vertical="top" wrapText="1"/>
    </xf>
    <xf numFmtId="0" fontId="33" fillId="0" borderId="0" xfId="0" applyFont="1" applyAlignment="1">
      <alignment vertical="center"/>
    </xf>
    <xf numFmtId="0" fontId="17" fillId="0" borderId="17" xfId="0" applyFont="1" applyBorder="1" applyAlignment="1">
      <alignment horizontal="center" vertical="top" wrapText="1"/>
    </xf>
    <xf numFmtId="168" fontId="17" fillId="0" borderId="17" xfId="0" applyNumberFormat="1" applyFont="1" applyBorder="1" applyAlignment="1">
      <alignment horizontal="center" vertical="top" wrapText="1"/>
    </xf>
    <xf numFmtId="170" fontId="17" fillId="0" borderId="17" xfId="0" applyNumberFormat="1" applyFont="1" applyBorder="1" applyAlignment="1">
      <alignment horizontal="center" vertical="top" wrapText="1"/>
    </xf>
    <xf numFmtId="0" fontId="26" fillId="0" borderId="17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17" xfId="0" applyFont="1" applyBorder="1" applyAlignment="1">
      <alignment horizontal="left" vertical="top" wrapText="1"/>
    </xf>
    <xf numFmtId="170" fontId="26" fillId="0" borderId="16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center" vertical="top" wrapText="1"/>
    </xf>
    <xf numFmtId="3" fontId="26" fillId="0" borderId="20" xfId="0" applyNumberFormat="1" applyFont="1" applyBorder="1" applyAlignment="1">
      <alignment vertical="top" wrapText="1"/>
    </xf>
    <xf numFmtId="3" fontId="16" fillId="0" borderId="20" xfId="0" applyNumberFormat="1" applyFont="1" applyBorder="1" applyAlignment="1">
      <alignment vertical="top" wrapText="1"/>
    </xf>
    <xf numFmtId="168" fontId="17" fillId="0" borderId="17" xfId="0" applyNumberFormat="1" applyFont="1" applyBorder="1" applyAlignment="1">
      <alignment horizontal="left" vertical="top" wrapText="1"/>
    </xf>
    <xf numFmtId="0" fontId="25" fillId="0" borderId="17" xfId="0" applyFont="1" applyBorder="1" applyAlignment="1">
      <alignment vertical="top" wrapText="1"/>
    </xf>
    <xf numFmtId="0" fontId="34" fillId="0" borderId="19" xfId="0" applyFont="1" applyBorder="1" applyAlignment="1">
      <alignment horizontal="left" vertical="top" wrapText="1"/>
    </xf>
    <xf numFmtId="0" fontId="34" fillId="0" borderId="1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3" fontId="0" fillId="0" borderId="12" xfId="0" applyNumberForma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7" xfId="0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31" fillId="0" borderId="20" xfId="0" applyNumberFormat="1" applyFont="1" applyFill="1" applyBorder="1" applyAlignment="1">
      <alignment horizontal="right" vertical="top"/>
    </xf>
    <xf numFmtId="0" fontId="31" fillId="0" borderId="0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31" fillId="0" borderId="20" xfId="0" applyNumberFormat="1" applyFont="1" applyFill="1" applyBorder="1" applyAlignment="1">
      <alignment horizontal="right" vertical="top" wrapText="1"/>
    </xf>
    <xf numFmtId="0" fontId="34" fillId="0" borderId="19" xfId="0" applyFont="1" applyBorder="1" applyAlignment="1">
      <alignment vertical="top" wrapText="1"/>
    </xf>
    <xf numFmtId="3" fontId="25" fillId="0" borderId="20" xfId="0" applyNumberFormat="1" applyFont="1" applyFill="1" applyBorder="1" applyAlignment="1">
      <alignment horizontal="right" vertical="top" wrapText="1"/>
    </xf>
    <xf numFmtId="3" fontId="25" fillId="0" borderId="15" xfId="0" applyNumberFormat="1" applyFont="1" applyBorder="1" applyAlignment="1">
      <alignment horizontal="right" vertical="top"/>
    </xf>
    <xf numFmtId="3" fontId="25" fillId="0" borderId="20" xfId="0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 wrapText="1"/>
    </xf>
    <xf numFmtId="3" fontId="0" fillId="0" borderId="24" xfId="0" applyNumberFormat="1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18" fillId="0" borderId="10" xfId="0" applyNumberFormat="1" applyFont="1" applyBorder="1" applyAlignment="1">
      <alignment horizontal="center" vertical="top" wrapText="1"/>
    </xf>
    <xf numFmtId="3" fontId="16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center" vertical="top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1" fillId="0" borderId="16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36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right" vertical="top"/>
    </xf>
    <xf numFmtId="0" fontId="4" fillId="0" borderId="0" xfId="0" applyFont="1" applyAlignment="1">
      <alignment vertical="center"/>
    </xf>
    <xf numFmtId="3" fontId="4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3" fontId="24" fillId="0" borderId="17" xfId="0" applyNumberFormat="1" applyFont="1" applyBorder="1" applyAlignment="1">
      <alignment vertical="top" wrapText="1"/>
    </xf>
    <xf numFmtId="3" fontId="26" fillId="0" borderId="17" xfId="0" applyNumberFormat="1" applyFont="1" applyBorder="1" applyAlignment="1">
      <alignment vertical="top" wrapText="1"/>
    </xf>
    <xf numFmtId="3" fontId="16" fillId="0" borderId="17" xfId="0" applyNumberFormat="1" applyFont="1" applyBorder="1" applyAlignment="1">
      <alignment vertical="top" wrapText="1"/>
    </xf>
    <xf numFmtId="3" fontId="16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23" fillId="0" borderId="10" xfId="0" applyNumberFormat="1" applyFont="1" applyBorder="1" applyAlignment="1">
      <alignment horizontal="center"/>
    </xf>
    <xf numFmtId="3" fontId="24" fillId="0" borderId="15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8" xfId="0" applyNumberFormat="1" applyFont="1" applyBorder="1" applyAlignment="1">
      <alignment vertical="center"/>
    </xf>
    <xf numFmtId="3" fontId="30" fillId="0" borderId="15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7" fillId="0" borderId="16" xfId="0" applyNumberFormat="1" applyFont="1" applyBorder="1" applyAlignment="1">
      <alignment vertical="center"/>
    </xf>
    <xf numFmtId="3" fontId="17" fillId="0" borderId="18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16" fillId="0" borderId="23" xfId="0" applyNumberFormat="1" applyFont="1" applyBorder="1" applyAlignment="1">
      <alignment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top" wrapText="1"/>
    </xf>
    <xf numFmtId="170" fontId="27" fillId="0" borderId="25" xfId="0" applyNumberFormat="1" applyFont="1" applyBorder="1" applyAlignment="1">
      <alignment horizontal="center" vertical="top" wrapText="1"/>
    </xf>
    <xf numFmtId="0" fontId="27" fillId="0" borderId="25" xfId="0" applyFont="1" applyBorder="1" applyAlignment="1">
      <alignment horizontal="left" vertical="top" wrapText="1"/>
    </xf>
    <xf numFmtId="3" fontId="27" fillId="0" borderId="18" xfId="0" applyNumberFormat="1" applyFont="1" applyBorder="1" applyAlignment="1">
      <alignment vertical="top" wrapText="1"/>
    </xf>
    <xf numFmtId="0" fontId="31" fillId="0" borderId="21" xfId="0" applyFont="1" applyBorder="1" applyAlignment="1">
      <alignment vertical="top" wrapText="1"/>
    </xf>
    <xf numFmtId="3" fontId="31" fillId="0" borderId="25" xfId="0" applyNumberFormat="1" applyFont="1" applyFill="1" applyBorder="1" applyAlignment="1">
      <alignment horizontal="right" vertical="top"/>
    </xf>
    <xf numFmtId="0" fontId="27" fillId="0" borderId="0" xfId="0" applyFont="1" applyBorder="1" applyAlignment="1">
      <alignment horizontal="center" vertical="top" wrapText="1"/>
    </xf>
    <xf numFmtId="0" fontId="2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26" fillId="0" borderId="21" xfId="0" applyFont="1" applyBorder="1" applyAlignment="1">
      <alignment vertical="center" wrapText="1"/>
    </xf>
    <xf numFmtId="0" fontId="26" fillId="0" borderId="18" xfId="0" applyFont="1" applyBorder="1" applyAlignment="1">
      <alignment horizontal="center" vertical="top" wrapText="1"/>
    </xf>
    <xf numFmtId="3" fontId="26" fillId="0" borderId="18" xfId="0" applyNumberFormat="1" applyFont="1" applyBorder="1" applyAlignment="1">
      <alignment vertical="top" wrapText="1"/>
    </xf>
    <xf numFmtId="0" fontId="26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170" fontId="16" fillId="0" borderId="17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6" xfId="0" applyFont="1" applyBorder="1" applyAlignment="1">
      <alignment vertical="center" wrapText="1"/>
    </xf>
    <xf numFmtId="0" fontId="26" fillId="0" borderId="25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vertical="center" wrapText="1"/>
    </xf>
    <xf numFmtId="3" fontId="54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54" fillId="0" borderId="10" xfId="0" applyNumberFormat="1" applyFont="1" applyBorder="1" applyAlignment="1" applyProtection="1">
      <alignment/>
      <protection locked="0"/>
    </xf>
    <xf numFmtId="4" fontId="5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7" fillId="0" borderId="23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left" vertical="top" wrapText="1"/>
    </xf>
    <xf numFmtId="170" fontId="29" fillId="0" borderId="16" xfId="0" applyNumberFormat="1" applyFont="1" applyBorder="1" applyAlignment="1">
      <alignment horizontal="center" vertical="top" wrapText="1"/>
    </xf>
    <xf numFmtId="3" fontId="27" fillId="0" borderId="17" xfId="0" applyNumberFormat="1" applyFont="1" applyBorder="1" applyAlignment="1">
      <alignment vertical="top" wrapText="1"/>
    </xf>
    <xf numFmtId="0" fontId="16" fillId="0" borderId="20" xfId="0" applyFont="1" applyBorder="1" applyAlignment="1">
      <alignment horizontal="left" vertical="top" wrapText="1"/>
    </xf>
    <xf numFmtId="1" fontId="0" fillId="0" borderId="12" xfId="0" applyNumberFormat="1" applyBorder="1" applyAlignment="1">
      <alignment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25" fillId="0" borderId="16" xfId="0" applyFont="1" applyBorder="1" applyAlignment="1" quotePrefix="1">
      <alignment/>
    </xf>
    <xf numFmtId="0" fontId="25" fillId="0" borderId="16" xfId="0" applyFont="1" applyBorder="1" applyAlignment="1" quotePrefix="1">
      <alignment wrapText="1"/>
    </xf>
    <xf numFmtId="0" fontId="18" fillId="0" borderId="18" xfId="0" applyFont="1" applyBorder="1" applyAlignment="1">
      <alignment/>
    </xf>
    <xf numFmtId="0" fontId="25" fillId="0" borderId="18" xfId="0" applyFont="1" applyBorder="1" applyAlignment="1" quotePrefix="1">
      <alignment wrapText="1"/>
    </xf>
    <xf numFmtId="0" fontId="2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6" xfId="0" applyFont="1" applyBorder="1" applyAlignment="1" quotePrefix="1">
      <alignment wrapText="1"/>
    </xf>
    <xf numFmtId="3" fontId="25" fillId="0" borderId="0" xfId="0" applyNumberFormat="1" applyFont="1" applyAlignment="1">
      <alignment/>
    </xf>
    <xf numFmtId="3" fontId="18" fillId="0" borderId="0" xfId="0" applyNumberFormat="1" applyFont="1" applyAlignment="1">
      <alignment horizont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0" fontId="18" fillId="0" borderId="18" xfId="0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3" fontId="31" fillId="0" borderId="18" xfId="0" applyNumberFormat="1" applyFont="1" applyBorder="1" applyAlignment="1" applyProtection="1">
      <alignment horizontal="right" vertical="top"/>
      <protection/>
    </xf>
    <xf numFmtId="169" fontId="21" fillId="0" borderId="26" xfId="0" applyNumberFormat="1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34" fillId="0" borderId="10" xfId="0" applyFont="1" applyBorder="1" applyAlignment="1">
      <alignment vertical="top" wrapText="1"/>
    </xf>
    <xf numFmtId="3" fontId="21" fillId="0" borderId="27" xfId="0" applyNumberFormat="1" applyFont="1" applyBorder="1" applyAlignment="1">
      <alignment horizontal="right" vertical="top"/>
    </xf>
    <xf numFmtId="0" fontId="31" fillId="0" borderId="17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 wrapText="1"/>
    </xf>
    <xf numFmtId="170" fontId="26" fillId="0" borderId="21" xfId="0" applyNumberFormat="1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170" fontId="27" fillId="0" borderId="23" xfId="0" applyNumberFormat="1" applyFont="1" applyBorder="1" applyAlignment="1">
      <alignment horizontal="center" vertical="top" wrapText="1"/>
    </xf>
    <xf numFmtId="3" fontId="27" fillId="0" borderId="25" xfId="0" applyNumberFormat="1" applyFont="1" applyBorder="1" applyAlignment="1">
      <alignment vertical="top" wrapText="1"/>
    </xf>
    <xf numFmtId="3" fontId="17" fillId="0" borderId="18" xfId="0" applyNumberFormat="1" applyFont="1" applyBorder="1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8" fillId="0" borderId="0" xfId="0" applyNumberFormat="1" applyFont="1" applyBorder="1" applyAlignment="1">
      <alignment horizontal="center" wrapText="1"/>
    </xf>
    <xf numFmtId="3" fontId="0" fillId="0" borderId="18" xfId="0" applyNumberForma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 quotePrefix="1">
      <alignment/>
    </xf>
    <xf numFmtId="0" fontId="18" fillId="0" borderId="18" xfId="0" applyFont="1" applyBorder="1" applyAlignment="1" quotePrefix="1">
      <alignment/>
    </xf>
    <xf numFmtId="3" fontId="18" fillId="0" borderId="0" xfId="0" applyNumberFormat="1" applyFont="1" applyAlignment="1">
      <alignment horizontal="right"/>
    </xf>
    <xf numFmtId="0" fontId="16" fillId="0" borderId="17" xfId="0" applyFont="1" applyBorder="1" applyAlignment="1">
      <alignment horizontal="center" vertical="top" wrapText="1"/>
    </xf>
    <xf numFmtId="168" fontId="16" fillId="0" borderId="17" xfId="0" applyNumberFormat="1" applyFont="1" applyBorder="1" applyAlignment="1">
      <alignment horizontal="center" vertical="top" wrapText="1"/>
    </xf>
    <xf numFmtId="170" fontId="16" fillId="0" borderId="17" xfId="0" applyNumberFormat="1" applyFont="1" applyBorder="1" applyAlignment="1">
      <alignment horizontal="center" vertical="top" wrapText="1"/>
    </xf>
    <xf numFmtId="168" fontId="16" fillId="0" borderId="17" xfId="0" applyNumberFormat="1" applyFont="1" applyBorder="1" applyAlignment="1">
      <alignment horizontal="left" vertical="top" wrapText="1"/>
    </xf>
    <xf numFmtId="0" fontId="21" fillId="0" borderId="18" xfId="0" applyFont="1" applyBorder="1" applyAlignment="1">
      <alignment horizontal="center" vertical="top"/>
    </xf>
    <xf numFmtId="168" fontId="21" fillId="0" borderId="15" xfId="0" applyNumberFormat="1" applyFont="1" applyBorder="1" applyAlignment="1">
      <alignment horizontal="center" vertical="top"/>
    </xf>
    <xf numFmtId="168" fontId="21" fillId="0" borderId="16" xfId="0" applyNumberFormat="1" applyFont="1" applyBorder="1" applyAlignment="1">
      <alignment horizontal="center" vertical="top"/>
    </xf>
    <xf numFmtId="168" fontId="21" fillId="0" borderId="18" xfId="0" applyNumberFormat="1" applyFont="1" applyBorder="1" applyAlignment="1">
      <alignment horizontal="center" vertical="top"/>
    </xf>
    <xf numFmtId="3" fontId="25" fillId="0" borderId="0" xfId="0" applyNumberFormat="1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 wrapText="1"/>
    </xf>
    <xf numFmtId="3" fontId="25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3" fontId="21" fillId="0" borderId="27" xfId="0" applyNumberFormat="1" applyFont="1" applyBorder="1" applyAlignment="1">
      <alignment horizontal="center" vertical="top" wrapText="1"/>
    </xf>
    <xf numFmtId="3" fontId="21" fillId="0" borderId="26" xfId="0" applyNumberFormat="1" applyFont="1" applyBorder="1" applyAlignment="1">
      <alignment horizontal="center" vertical="top" wrapText="1"/>
    </xf>
    <xf numFmtId="3" fontId="21" fillId="0" borderId="28" xfId="0" applyNumberFormat="1" applyFont="1" applyBorder="1" applyAlignment="1">
      <alignment horizontal="center" vertical="top" wrapText="1"/>
    </xf>
    <xf numFmtId="168" fontId="21" fillId="0" borderId="27" xfId="0" applyNumberFormat="1" applyFont="1" applyBorder="1" applyAlignment="1">
      <alignment horizontal="center" vertical="top" wrapText="1"/>
    </xf>
    <xf numFmtId="168" fontId="21" fillId="0" borderId="26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3" fontId="21" fillId="0" borderId="27" xfId="0" applyNumberFormat="1" applyFont="1" applyBorder="1" applyAlignment="1">
      <alignment horizontal="center" vertical="top"/>
    </xf>
    <xf numFmtId="3" fontId="21" fillId="0" borderId="26" xfId="0" applyNumberFormat="1" applyFont="1" applyBorder="1" applyAlignment="1">
      <alignment horizontal="center" vertical="top"/>
    </xf>
    <xf numFmtId="3" fontId="21" fillId="0" borderId="28" xfId="0" applyNumberFormat="1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horizontal="center" vertical="center" wrapText="1"/>
    </xf>
    <xf numFmtId="3" fontId="25" fillId="0" borderId="18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21" fillId="0" borderId="15" xfId="0" applyNumberFormat="1" applyFont="1" applyBorder="1" applyAlignment="1">
      <alignment horizontal="center" vertical="top" wrapText="1"/>
    </xf>
    <xf numFmtId="3" fontId="21" fillId="0" borderId="16" xfId="0" applyNumberFormat="1" applyFont="1" applyBorder="1" applyAlignment="1">
      <alignment horizontal="center" vertical="top" wrapText="1"/>
    </xf>
    <xf numFmtId="3" fontId="21" fillId="0" borderId="18" xfId="0" applyNumberFormat="1" applyFont="1" applyBorder="1" applyAlignment="1">
      <alignment horizontal="center" vertical="top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3" fontId="21" fillId="20" borderId="10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left" vertical="top" wrapText="1"/>
    </xf>
    <xf numFmtId="0" fontId="26" fillId="0" borderId="2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27" fillId="0" borderId="16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3" fontId="21" fillId="20" borderId="10" xfId="0" applyNumberFormat="1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170" fontId="4" fillId="20" borderId="15" xfId="0" applyNumberFormat="1" applyFont="1" applyFill="1" applyBorder="1" applyAlignment="1">
      <alignment horizontal="center" vertical="center"/>
    </xf>
    <xf numFmtId="170" fontId="4" fillId="20" borderId="18" xfId="0" applyNumberFormat="1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wrapText="1"/>
    </xf>
    <xf numFmtId="0" fontId="5" fillId="0" borderId="26" xfId="0" applyFont="1" applyBorder="1" applyAlignment="1">
      <alignment/>
    </xf>
    <xf numFmtId="0" fontId="5" fillId="0" borderId="28" xfId="0" applyFont="1" applyBorder="1" applyAlignment="1">
      <alignment/>
    </xf>
    <xf numFmtId="0" fontId="26" fillId="0" borderId="2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/>
    </xf>
    <xf numFmtId="0" fontId="35" fillId="20" borderId="10" xfId="0" applyFont="1" applyFill="1" applyBorder="1" applyAlignment="1">
      <alignment horizontal="center" vertical="center" wrapText="1"/>
    </xf>
    <xf numFmtId="0" fontId="35" fillId="20" borderId="28" xfId="0" applyFont="1" applyFill="1" applyBorder="1" applyAlignment="1">
      <alignment horizontal="center" vertical="center" wrapText="1"/>
    </xf>
    <xf numFmtId="0" fontId="35" fillId="20" borderId="15" xfId="0" applyFont="1" applyFill="1" applyBorder="1" applyAlignment="1">
      <alignment horizontal="center" vertical="center" wrapText="1"/>
    </xf>
    <xf numFmtId="0" fontId="35" fillId="20" borderId="16" xfId="0" applyFont="1" applyFill="1" applyBorder="1" applyAlignment="1">
      <alignment horizontal="center" vertical="center" wrapText="1"/>
    </xf>
    <xf numFmtId="0" fontId="35" fillId="20" borderId="18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3" fontId="35" fillId="20" borderId="15" xfId="0" applyNumberFormat="1" applyFont="1" applyFill="1" applyBorder="1" applyAlignment="1">
      <alignment horizontal="center" vertical="center" wrapText="1"/>
    </xf>
    <xf numFmtId="3" fontId="35" fillId="20" borderId="16" xfId="0" applyNumberFormat="1" applyFont="1" applyFill="1" applyBorder="1" applyAlignment="1">
      <alignment horizontal="center" vertical="center" wrapText="1"/>
    </xf>
    <xf numFmtId="3" fontId="35" fillId="20" borderId="18" xfId="0" applyNumberFormat="1" applyFont="1" applyFill="1" applyBorder="1" applyAlignment="1">
      <alignment horizontal="center" vertical="center" wrapText="1"/>
    </xf>
    <xf numFmtId="0" fontId="35" fillId="20" borderId="2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showZeros="0" workbookViewId="0" topLeftCell="A1">
      <selection activeCell="G19" sqref="G19"/>
    </sheetView>
  </sheetViews>
  <sheetFormatPr defaultColWidth="9.00390625" defaultRowHeight="12.75"/>
  <cols>
    <col min="1" max="1" width="4.00390625" style="432" customWidth="1"/>
    <col min="2" max="2" width="43.125" style="0" customWidth="1"/>
    <col min="3" max="3" width="11.75390625" style="433" bestFit="1" customWidth="1"/>
    <col min="4" max="4" width="13.375" style="0" bestFit="1" customWidth="1"/>
    <col min="5" max="5" width="11.25390625" style="433" customWidth="1"/>
    <col min="6" max="6" width="10.875" style="433" customWidth="1"/>
    <col min="7" max="7" width="10.625" style="433" customWidth="1"/>
    <col min="8" max="8" width="10.125" style="433" customWidth="1"/>
    <col min="9" max="10" width="10.75390625" style="433" customWidth="1"/>
  </cols>
  <sheetData>
    <row r="1" spans="1:10" ht="12.75" customHeight="1">
      <c r="A1" s="517" t="s">
        <v>304</v>
      </c>
      <c r="B1" s="517" t="s">
        <v>0</v>
      </c>
      <c r="C1" s="518"/>
      <c r="D1" s="518"/>
      <c r="E1" s="519" t="s">
        <v>340</v>
      </c>
      <c r="F1" s="520"/>
      <c r="G1" s="520"/>
      <c r="H1" s="520"/>
      <c r="I1" s="520"/>
      <c r="J1" s="486"/>
    </row>
    <row r="2" spans="1:10" ht="14.25">
      <c r="A2" s="517"/>
      <c r="B2" s="517"/>
      <c r="C2" s="481" t="s">
        <v>341</v>
      </c>
      <c r="D2" s="410" t="s">
        <v>342</v>
      </c>
      <c r="E2" s="485" t="s">
        <v>343</v>
      </c>
      <c r="F2" s="485" t="s">
        <v>344</v>
      </c>
      <c r="G2" s="485" t="s">
        <v>60</v>
      </c>
      <c r="H2" s="485" t="s">
        <v>321</v>
      </c>
      <c r="I2" s="485" t="s">
        <v>464</v>
      </c>
      <c r="J2" s="485" t="s">
        <v>465</v>
      </c>
    </row>
    <row r="3" spans="1:10" ht="12.75">
      <c r="A3" s="411">
        <v>1</v>
      </c>
      <c r="B3" s="411">
        <v>2</v>
      </c>
      <c r="C3" s="482">
        <v>4</v>
      </c>
      <c r="D3" s="411">
        <v>5</v>
      </c>
      <c r="E3" s="482">
        <v>6</v>
      </c>
      <c r="F3" s="482">
        <v>7</v>
      </c>
      <c r="G3" s="482">
        <v>8</v>
      </c>
      <c r="H3" s="482">
        <v>9</v>
      </c>
      <c r="I3" s="482">
        <v>10</v>
      </c>
      <c r="J3" s="482">
        <v>11</v>
      </c>
    </row>
    <row r="4" spans="1:10" s="50" customFormat="1" ht="12.75">
      <c r="A4" s="412">
        <v>1</v>
      </c>
      <c r="B4" s="413" t="s">
        <v>345</v>
      </c>
      <c r="C4" s="414">
        <f aca="true" t="shared" si="0" ref="C4:J4">C6+C11</f>
        <v>9810148</v>
      </c>
      <c r="D4" s="415">
        <f t="shared" si="0"/>
        <v>11851841.28</v>
      </c>
      <c r="E4" s="414">
        <f t="shared" si="0"/>
        <v>11670800</v>
      </c>
      <c r="F4" s="414">
        <f t="shared" si="0"/>
        <v>11305383</v>
      </c>
      <c r="G4" s="414">
        <f t="shared" si="0"/>
        <v>11400000</v>
      </c>
      <c r="H4" s="414">
        <f t="shared" si="0"/>
        <v>11485000</v>
      </c>
      <c r="I4" s="414">
        <f t="shared" si="0"/>
        <v>11545000</v>
      </c>
      <c r="J4" s="414">
        <f t="shared" si="0"/>
        <v>11640000</v>
      </c>
    </row>
    <row r="5" spans="1:10" ht="12.75">
      <c r="A5" s="416"/>
      <c r="B5" s="417" t="s">
        <v>346</v>
      </c>
      <c r="C5" s="339"/>
      <c r="D5" s="418"/>
      <c r="E5" s="339"/>
      <c r="F5" s="339"/>
      <c r="G5" s="339"/>
      <c r="H5" s="339"/>
      <c r="I5" s="339"/>
      <c r="J5" s="339"/>
    </row>
    <row r="6" spans="1:10" s="423" customFormat="1" ht="12.75">
      <c r="A6" s="419">
        <v>2</v>
      </c>
      <c r="B6" s="420" t="s">
        <v>347</v>
      </c>
      <c r="C6" s="421">
        <f aca="true" t="shared" si="1" ref="C6:J6">SUM(C8:C10)</f>
        <v>9583585</v>
      </c>
      <c r="D6" s="422">
        <f t="shared" si="1"/>
        <v>10773347.42</v>
      </c>
      <c r="E6" s="421">
        <f t="shared" si="1"/>
        <v>11655800</v>
      </c>
      <c r="F6" s="421">
        <f t="shared" si="1"/>
        <v>11299383</v>
      </c>
      <c r="G6" s="421">
        <f t="shared" si="1"/>
        <v>11400000</v>
      </c>
      <c r="H6" s="421">
        <f t="shared" si="1"/>
        <v>11485000</v>
      </c>
      <c r="I6" s="421">
        <f t="shared" si="1"/>
        <v>11545000</v>
      </c>
      <c r="J6" s="421">
        <f t="shared" si="1"/>
        <v>11640000</v>
      </c>
    </row>
    <row r="7" spans="1:10" ht="12.75">
      <c r="A7" s="416"/>
      <c r="B7" s="417" t="s">
        <v>346</v>
      </c>
      <c r="C7" s="339"/>
      <c r="D7" s="418"/>
      <c r="E7" s="339"/>
      <c r="F7" s="339"/>
      <c r="G7" s="339"/>
      <c r="H7" s="339"/>
      <c r="I7" s="339"/>
      <c r="J7" s="339"/>
    </row>
    <row r="8" spans="1:10" ht="14.25">
      <c r="A8" s="416">
        <v>3</v>
      </c>
      <c r="B8" s="424" t="s">
        <v>394</v>
      </c>
      <c r="C8" s="425">
        <v>2284085</v>
      </c>
      <c r="D8" s="426">
        <v>2295028.57</v>
      </c>
      <c r="E8" s="425">
        <v>2478539</v>
      </c>
      <c r="F8" s="425">
        <v>2660499</v>
      </c>
      <c r="G8" s="425">
        <v>2700000</v>
      </c>
      <c r="H8" s="425">
        <v>2750000</v>
      </c>
      <c r="I8" s="425">
        <v>2770000</v>
      </c>
      <c r="J8" s="425">
        <v>2800000</v>
      </c>
    </row>
    <row r="9" spans="1:10" ht="12.75">
      <c r="A9" s="416">
        <v>4</v>
      </c>
      <c r="B9" s="424" t="s">
        <v>348</v>
      </c>
      <c r="C9" s="425">
        <v>5212665</v>
      </c>
      <c r="D9" s="426">
        <v>5679093</v>
      </c>
      <c r="E9" s="425">
        <v>5819855</v>
      </c>
      <c r="F9" s="425">
        <v>6126530</v>
      </c>
      <c r="G9" s="425">
        <v>6150000</v>
      </c>
      <c r="H9" s="425">
        <v>6170000</v>
      </c>
      <c r="I9" s="425">
        <v>6200000</v>
      </c>
      <c r="J9" s="425">
        <v>6250000</v>
      </c>
    </row>
    <row r="10" spans="1:10" ht="12.75">
      <c r="A10" s="416">
        <v>5</v>
      </c>
      <c r="B10" s="424" t="s">
        <v>349</v>
      </c>
      <c r="C10" s="425">
        <v>2086835</v>
      </c>
      <c r="D10" s="426">
        <v>2799225.85</v>
      </c>
      <c r="E10" s="425">
        <v>3357406</v>
      </c>
      <c r="F10" s="425">
        <v>2512354</v>
      </c>
      <c r="G10" s="425">
        <v>2550000</v>
      </c>
      <c r="H10" s="425">
        <v>2565000</v>
      </c>
      <c r="I10" s="425">
        <v>2575000</v>
      </c>
      <c r="J10" s="425">
        <v>2590000</v>
      </c>
    </row>
    <row r="11" spans="1:10" s="423" customFormat="1" ht="12.75">
      <c r="A11" s="419">
        <v>6</v>
      </c>
      <c r="B11" s="420" t="s">
        <v>350</v>
      </c>
      <c r="C11" s="421">
        <f aca="true" t="shared" si="2" ref="C11:J11">SUM(C13:C14)</f>
        <v>226563</v>
      </c>
      <c r="D11" s="422">
        <f t="shared" si="2"/>
        <v>1078493.86</v>
      </c>
      <c r="E11" s="421">
        <f t="shared" si="2"/>
        <v>15000</v>
      </c>
      <c r="F11" s="421">
        <f t="shared" si="2"/>
        <v>6000</v>
      </c>
      <c r="G11" s="421">
        <f t="shared" si="2"/>
        <v>0</v>
      </c>
      <c r="H11" s="421">
        <f t="shared" si="2"/>
        <v>0</v>
      </c>
      <c r="I11" s="421">
        <f t="shared" si="2"/>
        <v>0</v>
      </c>
      <c r="J11" s="421">
        <f t="shared" si="2"/>
        <v>0</v>
      </c>
    </row>
    <row r="12" spans="1:10" ht="12.75">
      <c r="A12" s="416"/>
      <c r="B12" s="417" t="s">
        <v>351</v>
      </c>
      <c r="C12" s="425"/>
      <c r="D12" s="426"/>
      <c r="E12" s="425"/>
      <c r="F12" s="425"/>
      <c r="G12" s="425"/>
      <c r="H12" s="425"/>
      <c r="I12" s="425"/>
      <c r="J12" s="425"/>
    </row>
    <row r="13" spans="1:10" ht="12.75">
      <c r="A13" s="416">
        <v>7</v>
      </c>
      <c r="B13" s="424" t="s">
        <v>352</v>
      </c>
      <c r="C13" s="425">
        <v>226023</v>
      </c>
      <c r="D13" s="426">
        <v>1002454.77</v>
      </c>
      <c r="E13" s="425">
        <v>15000</v>
      </c>
      <c r="F13" s="425">
        <v>6000</v>
      </c>
      <c r="G13" s="425"/>
      <c r="H13" s="425"/>
      <c r="I13" s="425"/>
      <c r="J13" s="425"/>
    </row>
    <row r="14" spans="1:10" ht="12.75">
      <c r="A14" s="416">
        <v>8</v>
      </c>
      <c r="B14" s="424" t="s">
        <v>353</v>
      </c>
      <c r="C14" s="425">
        <v>540</v>
      </c>
      <c r="D14" s="426">
        <v>76039.09</v>
      </c>
      <c r="E14" s="425">
        <v>0</v>
      </c>
      <c r="F14" s="425">
        <v>0</v>
      </c>
      <c r="G14" s="425"/>
      <c r="H14" s="425"/>
      <c r="I14" s="425"/>
      <c r="J14" s="425"/>
    </row>
    <row r="15" spans="1:10" s="50" customFormat="1" ht="12.75">
      <c r="A15" s="412">
        <v>9</v>
      </c>
      <c r="B15" s="413" t="s">
        <v>354</v>
      </c>
      <c r="C15" s="414">
        <f aca="true" t="shared" si="3" ref="C15:J15">C17+C21</f>
        <v>9853726</v>
      </c>
      <c r="D15" s="415">
        <f t="shared" si="3"/>
        <v>10546414.59</v>
      </c>
      <c r="E15" s="414">
        <f t="shared" si="3"/>
        <v>11087800</v>
      </c>
      <c r="F15" s="414">
        <f t="shared" si="3"/>
        <v>12405383</v>
      </c>
      <c r="G15" s="414">
        <f t="shared" si="3"/>
        <v>11400000</v>
      </c>
      <c r="H15" s="414">
        <f t="shared" si="3"/>
        <v>11485000</v>
      </c>
      <c r="I15" s="414">
        <f t="shared" si="3"/>
        <v>10945000</v>
      </c>
      <c r="J15" s="414">
        <f t="shared" si="3"/>
        <v>11140000</v>
      </c>
    </row>
    <row r="16" spans="1:10" ht="12.75">
      <c r="A16" s="416"/>
      <c r="B16" s="417" t="s">
        <v>346</v>
      </c>
      <c r="C16" s="339"/>
      <c r="D16" s="418"/>
      <c r="E16" s="339"/>
      <c r="F16" s="339"/>
      <c r="G16" s="339"/>
      <c r="H16" s="339"/>
      <c r="I16" s="339"/>
      <c r="J16" s="339"/>
    </row>
    <row r="17" spans="1:10" s="423" customFormat="1" ht="12.75">
      <c r="A17" s="419">
        <v>10</v>
      </c>
      <c r="B17" s="420" t="s">
        <v>355</v>
      </c>
      <c r="C17" s="427">
        <v>8651809</v>
      </c>
      <c r="D17" s="428">
        <v>9438367.73</v>
      </c>
      <c r="E17" s="427">
        <v>10588000</v>
      </c>
      <c r="F17" s="427">
        <v>10224383</v>
      </c>
      <c r="G17" s="427">
        <v>10300000</v>
      </c>
      <c r="H17" s="427">
        <v>10400000</v>
      </c>
      <c r="I17" s="427">
        <v>10500000</v>
      </c>
      <c r="J17" s="427">
        <v>10595000</v>
      </c>
    </row>
    <row r="18" spans="1:10" ht="12.75">
      <c r="A18" s="416"/>
      <c r="B18" s="417" t="s">
        <v>351</v>
      </c>
      <c r="C18" s="425"/>
      <c r="D18" s="426"/>
      <c r="E18" s="425"/>
      <c r="F18" s="425"/>
      <c r="G18" s="425"/>
      <c r="H18" s="425"/>
      <c r="I18" s="425"/>
      <c r="J18" s="425"/>
    </row>
    <row r="19" spans="1:10" ht="12.75">
      <c r="A19" s="416">
        <v>11</v>
      </c>
      <c r="B19" s="424" t="s">
        <v>356</v>
      </c>
      <c r="C19" s="425">
        <v>98751</v>
      </c>
      <c r="D19" s="426">
        <v>57138.72</v>
      </c>
      <c r="E19" s="425">
        <v>36000</v>
      </c>
      <c r="F19" s="425">
        <v>30000</v>
      </c>
      <c r="G19" s="425">
        <v>70000</v>
      </c>
      <c r="H19" s="425">
        <v>70000</v>
      </c>
      <c r="I19" s="425">
        <v>70000</v>
      </c>
      <c r="J19" s="425">
        <v>30000</v>
      </c>
    </row>
    <row r="20" spans="1:10" ht="12.75">
      <c r="A20" s="416">
        <v>12</v>
      </c>
      <c r="B20" s="424" t="s">
        <v>357</v>
      </c>
      <c r="C20" s="425">
        <v>0</v>
      </c>
      <c r="D20" s="426">
        <v>0</v>
      </c>
      <c r="E20" s="425"/>
      <c r="F20" s="425"/>
      <c r="G20" s="425"/>
      <c r="H20" s="425"/>
      <c r="I20" s="425"/>
      <c r="J20" s="425"/>
    </row>
    <row r="21" spans="1:10" s="423" customFormat="1" ht="12.75">
      <c r="A21" s="419">
        <v>13</v>
      </c>
      <c r="B21" s="420" t="s">
        <v>358</v>
      </c>
      <c r="C21" s="427">
        <v>1201917</v>
      </c>
      <c r="D21" s="428">
        <v>1108046.86</v>
      </c>
      <c r="E21" s="427">
        <v>499800</v>
      </c>
      <c r="F21" s="427">
        <v>2181000</v>
      </c>
      <c r="G21" s="427">
        <v>1100000</v>
      </c>
      <c r="H21" s="427">
        <v>1085000</v>
      </c>
      <c r="I21" s="427">
        <v>445000</v>
      </c>
      <c r="J21" s="427">
        <v>545000</v>
      </c>
    </row>
    <row r="22" spans="1:10" ht="12.75">
      <c r="A22" s="416">
        <v>14</v>
      </c>
      <c r="B22" s="429" t="s">
        <v>359</v>
      </c>
      <c r="C22" s="339">
        <f aca="true" t="shared" si="4" ref="C22:J22">C4-C15</f>
        <v>-43578</v>
      </c>
      <c r="D22" s="418">
        <f t="shared" si="4"/>
        <v>1305426.6899999995</v>
      </c>
      <c r="E22" s="339">
        <f t="shared" si="4"/>
        <v>583000</v>
      </c>
      <c r="F22" s="339">
        <f t="shared" si="4"/>
        <v>-1100000</v>
      </c>
      <c r="G22" s="339">
        <f t="shared" si="4"/>
        <v>0</v>
      </c>
      <c r="H22" s="339">
        <f t="shared" si="4"/>
        <v>0</v>
      </c>
      <c r="I22" s="339">
        <f t="shared" si="4"/>
        <v>600000</v>
      </c>
      <c r="J22" s="339">
        <f t="shared" si="4"/>
        <v>500000</v>
      </c>
    </row>
    <row r="23" spans="1:10" ht="12.75">
      <c r="A23" s="416">
        <v>15</v>
      </c>
      <c r="B23" s="429" t="s">
        <v>360</v>
      </c>
      <c r="C23" s="339">
        <f aca="true" t="shared" si="5" ref="C23:J23">C24-C40</f>
        <v>43578</v>
      </c>
      <c r="D23" s="418">
        <f t="shared" si="5"/>
        <v>-1027390.78</v>
      </c>
      <c r="E23" s="339">
        <f t="shared" si="5"/>
        <v>-583000</v>
      </c>
      <c r="F23" s="339">
        <f t="shared" si="5"/>
        <v>1100000</v>
      </c>
      <c r="G23" s="339">
        <f t="shared" si="5"/>
        <v>0</v>
      </c>
      <c r="H23" s="339">
        <f t="shared" si="5"/>
        <v>0</v>
      </c>
      <c r="I23" s="339">
        <f t="shared" si="5"/>
        <v>-600000</v>
      </c>
      <c r="J23" s="339">
        <f t="shared" si="5"/>
        <v>-500000</v>
      </c>
    </row>
    <row r="24" spans="1:10" ht="14.25">
      <c r="A24" s="416">
        <v>16</v>
      </c>
      <c r="B24" s="429" t="s">
        <v>395</v>
      </c>
      <c r="C24" s="339">
        <f aca="true" t="shared" si="6" ref="C24:J24">C26+C29+C30+C31+C34+C37+C38+C39</f>
        <v>720934</v>
      </c>
      <c r="D24" s="418">
        <f t="shared" si="6"/>
        <v>842093.29</v>
      </c>
      <c r="E24" s="339">
        <f t="shared" si="6"/>
        <v>157000</v>
      </c>
      <c r="F24" s="339">
        <f t="shared" si="6"/>
        <v>1100000</v>
      </c>
      <c r="G24" s="339">
        <f t="shared" si="6"/>
        <v>600000</v>
      </c>
      <c r="H24" s="339">
        <f t="shared" si="6"/>
        <v>500000</v>
      </c>
      <c r="I24" s="339">
        <f t="shared" si="6"/>
        <v>0</v>
      </c>
      <c r="J24" s="339">
        <f t="shared" si="6"/>
        <v>0</v>
      </c>
    </row>
    <row r="25" spans="1:10" ht="12.75">
      <c r="A25" s="416"/>
      <c r="B25" s="417" t="s">
        <v>346</v>
      </c>
      <c r="C25" s="339"/>
      <c r="D25" s="418"/>
      <c r="E25" s="339"/>
      <c r="F25" s="339"/>
      <c r="G25" s="339"/>
      <c r="H25" s="339"/>
      <c r="I25" s="339"/>
      <c r="J25" s="339"/>
    </row>
    <row r="26" spans="1:10" ht="12.75" customHeight="1">
      <c r="A26" s="416">
        <v>17</v>
      </c>
      <c r="B26" s="417" t="s">
        <v>361</v>
      </c>
      <c r="C26" s="425">
        <v>644923</v>
      </c>
      <c r="D26" s="426">
        <v>842093.29</v>
      </c>
      <c r="E26" s="425"/>
      <c r="F26" s="425">
        <v>1100000</v>
      </c>
      <c r="G26" s="425">
        <v>600000</v>
      </c>
      <c r="H26" s="425">
        <v>500000</v>
      </c>
      <c r="I26" s="425">
        <v>0</v>
      </c>
      <c r="J26" s="425">
        <v>0</v>
      </c>
    </row>
    <row r="27" spans="1:10" ht="12.75" customHeight="1">
      <c r="A27" s="416"/>
      <c r="B27" s="417" t="s">
        <v>6</v>
      </c>
      <c r="C27" s="425"/>
      <c r="D27" s="426"/>
      <c r="E27" s="425"/>
      <c r="F27" s="425"/>
      <c r="G27" s="425"/>
      <c r="H27" s="425"/>
      <c r="I27" s="425"/>
      <c r="J27" s="425"/>
    </row>
    <row r="28" spans="1:10" ht="43.5" customHeight="1">
      <c r="A28" s="416">
        <v>18</v>
      </c>
      <c r="B28" s="417" t="s">
        <v>362</v>
      </c>
      <c r="C28" s="425">
        <v>644923</v>
      </c>
      <c r="D28" s="426">
        <v>492093.29</v>
      </c>
      <c r="E28" s="425"/>
      <c r="F28" s="425">
        <v>100000</v>
      </c>
      <c r="G28" s="425"/>
      <c r="H28" s="425"/>
      <c r="I28" s="425"/>
      <c r="J28" s="425"/>
    </row>
    <row r="29" spans="1:10" ht="12.75">
      <c r="A29" s="416">
        <v>19</v>
      </c>
      <c r="B29" s="417" t="s">
        <v>363</v>
      </c>
      <c r="C29" s="425"/>
      <c r="D29" s="426"/>
      <c r="E29" s="425"/>
      <c r="F29" s="425"/>
      <c r="G29" s="425"/>
      <c r="H29" s="425"/>
      <c r="I29" s="425"/>
      <c r="J29" s="425"/>
    </row>
    <row r="30" spans="1:10" ht="12.75">
      <c r="A30" s="416">
        <v>20</v>
      </c>
      <c r="B30" s="417" t="s">
        <v>364</v>
      </c>
      <c r="C30" s="425"/>
      <c r="D30" s="426"/>
      <c r="E30" s="425"/>
      <c r="F30" s="425"/>
      <c r="G30" s="425"/>
      <c r="H30" s="425"/>
      <c r="I30" s="425"/>
      <c r="J30" s="425"/>
    </row>
    <row r="31" spans="1:10" ht="12.75">
      <c r="A31" s="416">
        <v>21</v>
      </c>
      <c r="B31" s="417" t="s">
        <v>365</v>
      </c>
      <c r="C31" s="425"/>
      <c r="D31" s="426"/>
      <c r="E31" s="425"/>
      <c r="F31" s="425"/>
      <c r="G31" s="425"/>
      <c r="H31" s="425"/>
      <c r="I31" s="425"/>
      <c r="J31" s="425"/>
    </row>
    <row r="32" spans="1:10" ht="12.75">
      <c r="A32" s="416"/>
      <c r="B32" s="417" t="s">
        <v>6</v>
      </c>
      <c r="C32" s="425"/>
      <c r="D32" s="426"/>
      <c r="E32" s="425"/>
      <c r="F32" s="425"/>
      <c r="G32" s="425"/>
      <c r="H32" s="425"/>
      <c r="I32" s="425"/>
      <c r="J32" s="425"/>
    </row>
    <row r="33" spans="1:10" ht="40.5" customHeight="1">
      <c r="A33" s="416">
        <v>22</v>
      </c>
      <c r="B33" s="417" t="s">
        <v>362</v>
      </c>
      <c r="C33" s="425"/>
      <c r="D33" s="426"/>
      <c r="E33" s="425"/>
      <c r="F33" s="425"/>
      <c r="G33" s="425"/>
      <c r="H33" s="425"/>
      <c r="I33" s="425"/>
      <c r="J33" s="425"/>
    </row>
    <row r="34" spans="1:10" ht="25.5">
      <c r="A34" s="416">
        <v>23</v>
      </c>
      <c r="B34" s="417" t="s">
        <v>366</v>
      </c>
      <c r="C34" s="425"/>
      <c r="D34" s="426"/>
      <c r="E34" s="425"/>
      <c r="F34" s="425"/>
      <c r="G34" s="425"/>
      <c r="H34" s="425"/>
      <c r="I34" s="425"/>
      <c r="J34" s="425"/>
    </row>
    <row r="35" spans="1:10" ht="12.75">
      <c r="A35" s="416"/>
      <c r="B35" s="417" t="s">
        <v>6</v>
      </c>
      <c r="C35" s="425"/>
      <c r="D35" s="426"/>
      <c r="E35" s="425"/>
      <c r="F35" s="425"/>
      <c r="G35" s="425"/>
      <c r="H35" s="425"/>
      <c r="I35" s="425"/>
      <c r="J35" s="425"/>
    </row>
    <row r="36" spans="1:10" ht="51">
      <c r="A36" s="416">
        <v>24</v>
      </c>
      <c r="B36" s="417" t="s">
        <v>362</v>
      </c>
      <c r="C36" s="425"/>
      <c r="D36" s="426"/>
      <c r="E36" s="425"/>
      <c r="F36" s="425"/>
      <c r="G36" s="425"/>
      <c r="H36" s="425"/>
      <c r="I36" s="425"/>
      <c r="J36" s="425"/>
    </row>
    <row r="37" spans="1:10" ht="12.75">
      <c r="A37" s="416">
        <v>25</v>
      </c>
      <c r="B37" s="340" t="s">
        <v>367</v>
      </c>
      <c r="C37" s="425"/>
      <c r="D37" s="426"/>
      <c r="E37" s="425"/>
      <c r="F37" s="425"/>
      <c r="G37" s="425"/>
      <c r="H37" s="425"/>
      <c r="I37" s="425"/>
      <c r="J37" s="425"/>
    </row>
    <row r="38" spans="1:10" ht="12.75">
      <c r="A38" s="416">
        <v>26</v>
      </c>
      <c r="B38" s="417" t="s">
        <v>368</v>
      </c>
      <c r="C38" s="425">
        <v>76011</v>
      </c>
      <c r="D38" s="426"/>
      <c r="E38" s="425">
        <v>157000</v>
      </c>
      <c r="F38" s="425"/>
      <c r="G38" s="425"/>
      <c r="H38" s="425"/>
      <c r="I38" s="425"/>
      <c r="J38" s="425"/>
    </row>
    <row r="39" spans="1:10" ht="12.75">
      <c r="A39" s="416">
        <v>27</v>
      </c>
      <c r="B39" s="417" t="s">
        <v>369</v>
      </c>
      <c r="C39" s="425"/>
      <c r="D39" s="426"/>
      <c r="E39" s="425"/>
      <c r="F39" s="425"/>
      <c r="G39" s="425"/>
      <c r="H39" s="425"/>
      <c r="I39" s="425"/>
      <c r="J39" s="425"/>
    </row>
    <row r="40" spans="1:10" ht="14.25">
      <c r="A40" s="416">
        <v>28</v>
      </c>
      <c r="B40" s="429" t="s">
        <v>396</v>
      </c>
      <c r="C40" s="339">
        <f>C42+C45+C46+C47+C50+C53</f>
        <v>677356</v>
      </c>
      <c r="D40" s="418">
        <f>D42+D45+D46+D47+D50+D53</f>
        <v>1869484.07</v>
      </c>
      <c r="E40" s="339">
        <f>E42+E45+E46+E47+E50+E53</f>
        <v>740000</v>
      </c>
      <c r="F40" s="339">
        <v>0</v>
      </c>
      <c r="G40" s="339">
        <f>G42+G45+G46+G47+G50+G53</f>
        <v>600000</v>
      </c>
      <c r="H40" s="339">
        <f>H42+H45+H46+H47+H50+H53</f>
        <v>500000</v>
      </c>
      <c r="I40" s="339">
        <f>I42+I45+I46+I47+I50+I53</f>
        <v>600000</v>
      </c>
      <c r="J40" s="339">
        <f>J42+J45+J46+J47+J50+J53</f>
        <v>500000</v>
      </c>
    </row>
    <row r="41" spans="1:10" ht="12.75">
      <c r="A41" s="416"/>
      <c r="B41" s="417" t="s">
        <v>346</v>
      </c>
      <c r="C41" s="339"/>
      <c r="D41" s="418"/>
      <c r="E41" s="339"/>
      <c r="F41" s="339"/>
      <c r="G41" s="339"/>
      <c r="H41" s="339"/>
      <c r="I41" s="339"/>
      <c r="J41" s="339"/>
    </row>
    <row r="42" spans="1:10" ht="12.75">
      <c r="A42" s="416">
        <v>29</v>
      </c>
      <c r="B42" s="417" t="s">
        <v>370</v>
      </c>
      <c r="C42" s="425">
        <v>677356</v>
      </c>
      <c r="D42" s="426">
        <v>1869484.07</v>
      </c>
      <c r="E42" s="425">
        <v>740000</v>
      </c>
      <c r="F42" s="425"/>
      <c r="G42" s="425">
        <v>600000</v>
      </c>
      <c r="H42" s="425">
        <v>500000</v>
      </c>
      <c r="I42" s="425">
        <v>600000</v>
      </c>
      <c r="J42" s="425">
        <v>500000</v>
      </c>
    </row>
    <row r="43" spans="1:10" ht="12.75">
      <c r="A43" s="416"/>
      <c r="B43" s="417" t="s">
        <v>6</v>
      </c>
      <c r="C43" s="425"/>
      <c r="D43" s="426"/>
      <c r="E43" s="425"/>
      <c r="F43" s="425"/>
      <c r="G43" s="425"/>
      <c r="H43" s="425"/>
      <c r="I43" s="425"/>
      <c r="J43" s="425"/>
    </row>
    <row r="44" spans="1:10" ht="44.25" customHeight="1">
      <c r="A44" s="416">
        <v>30</v>
      </c>
      <c r="B44" s="417" t="s">
        <v>362</v>
      </c>
      <c r="C44" s="425"/>
      <c r="D44" s="426">
        <v>747016.07</v>
      </c>
      <c r="E44" s="425">
        <v>390000</v>
      </c>
      <c r="F44" s="425"/>
      <c r="G44" s="425">
        <v>100000</v>
      </c>
      <c r="H44" s="425"/>
      <c r="I44" s="425"/>
      <c r="J44" s="425"/>
    </row>
    <row r="45" spans="1:10" ht="12.75">
      <c r="A45" s="416">
        <v>31</v>
      </c>
      <c r="B45" s="417" t="s">
        <v>55</v>
      </c>
      <c r="C45" s="425"/>
      <c r="D45" s="426"/>
      <c r="E45" s="425"/>
      <c r="F45" s="425"/>
      <c r="G45" s="425"/>
      <c r="H45" s="425"/>
      <c r="I45" s="425"/>
      <c r="J45" s="425"/>
    </row>
    <row r="46" spans="1:10" ht="12.75">
      <c r="A46" s="416">
        <v>32</v>
      </c>
      <c r="B46" s="417" t="s">
        <v>371</v>
      </c>
      <c r="C46" s="425"/>
      <c r="D46" s="426"/>
      <c r="E46" s="425"/>
      <c r="F46" s="425"/>
      <c r="G46" s="425"/>
      <c r="H46" s="425"/>
      <c r="I46" s="425"/>
      <c r="J46" s="425"/>
    </row>
    <row r="47" spans="1:10" ht="12.75">
      <c r="A47" s="416">
        <v>33</v>
      </c>
      <c r="B47" s="417" t="s">
        <v>22</v>
      </c>
      <c r="C47" s="425"/>
      <c r="D47" s="426"/>
      <c r="E47" s="425"/>
      <c r="F47" s="425"/>
      <c r="G47" s="425"/>
      <c r="H47" s="425"/>
      <c r="I47" s="425"/>
      <c r="J47" s="425"/>
    </row>
    <row r="48" spans="1:10" ht="12.75">
      <c r="A48" s="416"/>
      <c r="B48" s="417" t="s">
        <v>6</v>
      </c>
      <c r="C48" s="425"/>
      <c r="D48" s="426"/>
      <c r="E48" s="425"/>
      <c r="F48" s="425"/>
      <c r="G48" s="425"/>
      <c r="H48" s="425"/>
      <c r="I48" s="425"/>
      <c r="J48" s="425"/>
    </row>
    <row r="49" spans="1:10" ht="38.25" customHeight="1">
      <c r="A49" s="416">
        <v>34</v>
      </c>
      <c r="B49" s="417" t="s">
        <v>362</v>
      </c>
      <c r="C49" s="425"/>
      <c r="D49" s="426"/>
      <c r="E49" s="425"/>
      <c r="F49" s="425"/>
      <c r="G49" s="425"/>
      <c r="H49" s="425"/>
      <c r="I49" s="425"/>
      <c r="J49" s="425"/>
    </row>
    <row r="50" spans="1:10" ht="12.75">
      <c r="A50" s="416">
        <v>35</v>
      </c>
      <c r="B50" s="417" t="s">
        <v>372</v>
      </c>
      <c r="C50" s="425"/>
      <c r="D50" s="426"/>
      <c r="E50" s="425"/>
      <c r="F50" s="425"/>
      <c r="G50" s="425"/>
      <c r="H50" s="425"/>
      <c r="I50" s="425"/>
      <c r="J50" s="425"/>
    </row>
    <row r="51" spans="1:10" ht="12.75">
      <c r="A51" s="416"/>
      <c r="B51" s="417" t="s">
        <v>6</v>
      </c>
      <c r="C51" s="425"/>
      <c r="D51" s="426"/>
      <c r="E51" s="425"/>
      <c r="F51" s="425"/>
      <c r="G51" s="425"/>
      <c r="H51" s="425"/>
      <c r="I51" s="425"/>
      <c r="J51" s="425"/>
    </row>
    <row r="52" spans="1:10" ht="42" customHeight="1">
      <c r="A52" s="416">
        <v>36</v>
      </c>
      <c r="B52" s="417" t="s">
        <v>362</v>
      </c>
      <c r="C52" s="425"/>
      <c r="D52" s="426"/>
      <c r="E52" s="425"/>
      <c r="F52" s="425"/>
      <c r="G52" s="425"/>
      <c r="H52" s="425"/>
      <c r="I52" s="425"/>
      <c r="J52" s="425"/>
    </row>
    <row r="53" spans="1:10" ht="12.75">
      <c r="A53" s="416">
        <v>37</v>
      </c>
      <c r="B53" s="417" t="s">
        <v>373</v>
      </c>
      <c r="C53" s="425"/>
      <c r="D53" s="426"/>
      <c r="E53" s="425"/>
      <c r="F53" s="425"/>
      <c r="G53" s="425"/>
      <c r="H53" s="425"/>
      <c r="I53" s="425"/>
      <c r="J53" s="425"/>
    </row>
    <row r="54" spans="1:10" ht="14.25">
      <c r="A54" s="416">
        <v>38</v>
      </c>
      <c r="B54" s="429" t="s">
        <v>397</v>
      </c>
      <c r="C54" s="339">
        <f aca="true" t="shared" si="7" ref="C54:J54">C56+C59+C62+C65+C66</f>
        <v>1389000</v>
      </c>
      <c r="D54" s="339">
        <f t="shared" si="7"/>
        <v>740000</v>
      </c>
      <c r="E54" s="339">
        <f t="shared" si="7"/>
        <v>0</v>
      </c>
      <c r="F54" s="339">
        <f t="shared" si="7"/>
        <v>1100000</v>
      </c>
      <c r="G54" s="339">
        <f t="shared" si="7"/>
        <v>1100000</v>
      </c>
      <c r="H54" s="339">
        <f t="shared" si="7"/>
        <v>1100000</v>
      </c>
      <c r="I54" s="339">
        <f t="shared" si="7"/>
        <v>500000</v>
      </c>
      <c r="J54" s="339">
        <f t="shared" si="7"/>
        <v>0</v>
      </c>
    </row>
    <row r="55" spans="1:10" ht="12.75">
      <c r="A55" s="416"/>
      <c r="B55" s="417" t="s">
        <v>346</v>
      </c>
      <c r="C55" s="339"/>
      <c r="D55" s="418"/>
      <c r="E55" s="339"/>
      <c r="F55" s="339"/>
      <c r="G55" s="339"/>
      <c r="H55" s="339"/>
      <c r="I55" s="339"/>
      <c r="J55" s="339"/>
    </row>
    <row r="56" spans="1:10" ht="12.75">
      <c r="A56" s="416">
        <v>39</v>
      </c>
      <c r="B56" s="417" t="s">
        <v>374</v>
      </c>
      <c r="C56" s="425">
        <v>1389000</v>
      </c>
      <c r="D56" s="426">
        <v>740000</v>
      </c>
      <c r="E56" s="425">
        <f aca="true" t="shared" si="8" ref="E56:J56">D56+E26-E42</f>
        <v>0</v>
      </c>
      <c r="F56" s="425">
        <f t="shared" si="8"/>
        <v>1100000</v>
      </c>
      <c r="G56" s="425">
        <f t="shared" si="8"/>
        <v>1100000</v>
      </c>
      <c r="H56" s="425">
        <f t="shared" si="8"/>
        <v>1100000</v>
      </c>
      <c r="I56" s="425">
        <f t="shared" si="8"/>
        <v>500000</v>
      </c>
      <c r="J56" s="425">
        <f t="shared" si="8"/>
        <v>0</v>
      </c>
    </row>
    <row r="57" spans="1:10" ht="12.75">
      <c r="A57" s="416"/>
      <c r="B57" s="417" t="s">
        <v>6</v>
      </c>
      <c r="C57" s="425"/>
      <c r="D57" s="426"/>
      <c r="E57" s="425"/>
      <c r="F57" s="425"/>
      <c r="G57" s="425"/>
      <c r="H57" s="425"/>
      <c r="I57" s="425"/>
      <c r="J57" s="425"/>
    </row>
    <row r="58" spans="1:10" ht="42.75" customHeight="1">
      <c r="A58" s="416">
        <v>40</v>
      </c>
      <c r="B58" s="417" t="s">
        <v>362</v>
      </c>
      <c r="C58" s="425">
        <v>326500</v>
      </c>
      <c r="D58" s="426">
        <v>390000</v>
      </c>
      <c r="E58" s="425"/>
      <c r="F58" s="425"/>
      <c r="G58" s="425"/>
      <c r="H58" s="425"/>
      <c r="I58" s="425"/>
      <c r="J58" s="425"/>
    </row>
    <row r="59" spans="1:10" ht="12.75">
      <c r="A59" s="416">
        <v>41</v>
      </c>
      <c r="B59" s="417" t="s">
        <v>375</v>
      </c>
      <c r="C59" s="425"/>
      <c r="D59" s="426"/>
      <c r="E59" s="425"/>
      <c r="F59" s="425"/>
      <c r="G59" s="425"/>
      <c r="H59" s="425"/>
      <c r="I59" s="425"/>
      <c r="J59" s="425"/>
    </row>
    <row r="60" spans="1:10" ht="12.75">
      <c r="A60" s="416"/>
      <c r="B60" s="417" t="s">
        <v>6</v>
      </c>
      <c r="C60" s="425"/>
      <c r="D60" s="426"/>
      <c r="E60" s="425"/>
      <c r="F60" s="425"/>
      <c r="G60" s="425"/>
      <c r="H60" s="425"/>
      <c r="I60" s="425"/>
      <c r="J60" s="425"/>
    </row>
    <row r="61" spans="1:10" ht="38.25" customHeight="1">
      <c r="A61" s="416">
        <v>42</v>
      </c>
      <c r="B61" s="417" t="s">
        <v>362</v>
      </c>
      <c r="C61" s="425"/>
      <c r="D61" s="426"/>
      <c r="E61" s="425"/>
      <c r="F61" s="425"/>
      <c r="G61" s="425"/>
      <c r="H61" s="425"/>
      <c r="I61" s="425"/>
      <c r="J61" s="425"/>
    </row>
    <row r="62" spans="1:10" ht="12.75">
      <c r="A62" s="416">
        <v>43</v>
      </c>
      <c r="B62" s="417" t="s">
        <v>376</v>
      </c>
      <c r="C62" s="425"/>
      <c r="D62" s="426"/>
      <c r="E62" s="425"/>
      <c r="F62" s="425"/>
      <c r="G62" s="425"/>
      <c r="H62" s="425"/>
      <c r="I62" s="425"/>
      <c r="J62" s="425"/>
    </row>
    <row r="63" spans="1:10" ht="12.75">
      <c r="A63" s="416"/>
      <c r="B63" s="417" t="s">
        <v>6</v>
      </c>
      <c r="C63" s="425"/>
      <c r="D63" s="426"/>
      <c r="E63" s="425"/>
      <c r="F63" s="425"/>
      <c r="G63" s="425"/>
      <c r="H63" s="425"/>
      <c r="I63" s="425"/>
      <c r="J63" s="425"/>
    </row>
    <row r="64" spans="1:10" ht="40.5" customHeight="1">
      <c r="A64" s="416">
        <v>44</v>
      </c>
      <c r="B64" s="417" t="s">
        <v>362</v>
      </c>
      <c r="C64" s="425"/>
      <c r="D64" s="426"/>
      <c r="E64" s="425"/>
      <c r="F64" s="425"/>
      <c r="G64" s="425"/>
      <c r="H64" s="425"/>
      <c r="I64" s="425"/>
      <c r="J64" s="425"/>
    </row>
    <row r="65" spans="1:10" ht="14.25">
      <c r="A65" s="416">
        <v>45</v>
      </c>
      <c r="B65" s="417" t="s">
        <v>398</v>
      </c>
      <c r="C65" s="425"/>
      <c r="D65" s="426"/>
      <c r="E65" s="425"/>
      <c r="F65" s="425"/>
      <c r="G65" s="425"/>
      <c r="H65" s="425"/>
      <c r="I65" s="425"/>
      <c r="J65" s="425"/>
    </row>
    <row r="66" spans="1:10" ht="12.75">
      <c r="A66" s="416">
        <v>46</v>
      </c>
      <c r="B66" s="417" t="s">
        <v>377</v>
      </c>
      <c r="C66" s="425"/>
      <c r="D66" s="426"/>
      <c r="E66" s="425"/>
      <c r="F66" s="425"/>
      <c r="G66" s="425"/>
      <c r="H66" s="425"/>
      <c r="I66" s="425"/>
      <c r="J66" s="425"/>
    </row>
    <row r="67" spans="1:10" ht="12.75">
      <c r="A67" s="416"/>
      <c r="B67" s="417" t="s">
        <v>6</v>
      </c>
      <c r="C67" s="425"/>
      <c r="D67" s="426"/>
      <c r="E67" s="425"/>
      <c r="F67" s="425"/>
      <c r="G67" s="425"/>
      <c r="H67" s="425"/>
      <c r="I67" s="425"/>
      <c r="J67" s="425"/>
    </row>
    <row r="68" spans="1:10" ht="12.75">
      <c r="A68" s="416">
        <v>47</v>
      </c>
      <c r="B68" s="417" t="s">
        <v>378</v>
      </c>
      <c r="C68" s="425"/>
      <c r="D68" s="426"/>
      <c r="E68" s="425"/>
      <c r="F68" s="425"/>
      <c r="G68" s="425"/>
      <c r="H68" s="425"/>
      <c r="I68" s="425"/>
      <c r="J68" s="425"/>
    </row>
    <row r="69" spans="1:10" ht="12.75">
      <c r="A69" s="416">
        <v>48</v>
      </c>
      <c r="B69" s="417" t="s">
        <v>379</v>
      </c>
      <c r="C69" s="425"/>
      <c r="D69" s="426"/>
      <c r="E69" s="425"/>
      <c r="F69" s="425"/>
      <c r="G69" s="425"/>
      <c r="H69" s="425"/>
      <c r="I69" s="425"/>
      <c r="J69" s="425"/>
    </row>
    <row r="70" spans="1:10" ht="12.75">
      <c r="A70" s="416">
        <v>49</v>
      </c>
      <c r="B70" s="417" t="s">
        <v>380</v>
      </c>
      <c r="C70" s="339">
        <f aca="true" t="shared" si="9" ref="C70:J70">IF(C4=0,0,C54/C4*100)</f>
        <v>14.158807797802847</v>
      </c>
      <c r="D70" s="418">
        <f t="shared" si="9"/>
        <v>6.243755569429968</v>
      </c>
      <c r="E70" s="339">
        <f t="shared" si="9"/>
        <v>0</v>
      </c>
      <c r="F70" s="339">
        <f t="shared" si="9"/>
        <v>9.729878235881085</v>
      </c>
      <c r="G70" s="339">
        <f t="shared" si="9"/>
        <v>9.649122807017543</v>
      </c>
      <c r="H70" s="339">
        <f t="shared" si="9"/>
        <v>9.57771005659556</v>
      </c>
      <c r="I70" s="339">
        <f t="shared" si="9"/>
        <v>4.330879168471199</v>
      </c>
      <c r="J70" s="339">
        <f t="shared" si="9"/>
        <v>0</v>
      </c>
    </row>
    <row r="71" spans="1:10" ht="25.5">
      <c r="A71" s="416">
        <v>50</v>
      </c>
      <c r="B71" s="417" t="s">
        <v>381</v>
      </c>
      <c r="C71" s="339">
        <f aca="true" t="shared" si="10" ref="C71:J71">(C54-C58-C61-C64)/C4*100</f>
        <v>10.83062151559793</v>
      </c>
      <c r="D71" s="418">
        <f t="shared" si="10"/>
        <v>2.95312763418985</v>
      </c>
      <c r="E71" s="339">
        <f t="shared" si="10"/>
        <v>0</v>
      </c>
      <c r="F71" s="339">
        <f t="shared" si="10"/>
        <v>9.729878235881085</v>
      </c>
      <c r="G71" s="339">
        <f t="shared" si="10"/>
        <v>9.649122807017543</v>
      </c>
      <c r="H71" s="339">
        <f t="shared" si="10"/>
        <v>9.57771005659556</v>
      </c>
      <c r="I71" s="339">
        <f t="shared" si="10"/>
        <v>4.330879168471199</v>
      </c>
      <c r="J71" s="339">
        <f t="shared" si="10"/>
        <v>0</v>
      </c>
    </row>
    <row r="72" spans="1:10" ht="25.5">
      <c r="A72" s="416">
        <v>51</v>
      </c>
      <c r="B72" s="417" t="s">
        <v>382</v>
      </c>
      <c r="C72" s="339">
        <f aca="true" t="shared" si="11" ref="C72:J72">C54/(C8+C11-C14)*100</f>
        <v>55.33626441571439</v>
      </c>
      <c r="D72" s="418">
        <f t="shared" si="11"/>
        <v>22.441356746930524</v>
      </c>
      <c r="E72" s="339">
        <f t="shared" si="11"/>
        <v>0</v>
      </c>
      <c r="F72" s="339">
        <f t="shared" si="11"/>
        <v>41.25259375683246</v>
      </c>
      <c r="G72" s="339">
        <f t="shared" si="11"/>
        <v>40.74074074074074</v>
      </c>
      <c r="H72" s="339">
        <f t="shared" si="11"/>
        <v>40</v>
      </c>
      <c r="I72" s="339">
        <f t="shared" si="11"/>
        <v>18.050541516245488</v>
      </c>
      <c r="J72" s="339">
        <f t="shared" si="11"/>
        <v>0</v>
      </c>
    </row>
    <row r="73" spans="1:10" ht="38.25">
      <c r="A73" s="416">
        <v>52</v>
      </c>
      <c r="B73" s="417" t="s">
        <v>383</v>
      </c>
      <c r="C73" s="339">
        <f aca="true" t="shared" si="12" ref="C73:J73">(C54-C58-C61-C64)/(C8+C11-C14)*100</f>
        <v>42.32885596954394</v>
      </c>
      <c r="D73" s="418">
        <f t="shared" si="12"/>
        <v>10.614155218142816</v>
      </c>
      <c r="E73" s="339">
        <f t="shared" si="12"/>
        <v>0</v>
      </c>
      <c r="F73" s="339">
        <f t="shared" si="12"/>
        <v>41.25259375683246</v>
      </c>
      <c r="G73" s="339">
        <f t="shared" si="12"/>
        <v>40.74074074074074</v>
      </c>
      <c r="H73" s="339">
        <f t="shared" si="12"/>
        <v>40</v>
      </c>
      <c r="I73" s="339">
        <f t="shared" si="12"/>
        <v>18.050541516245488</v>
      </c>
      <c r="J73" s="339">
        <f t="shared" si="12"/>
        <v>0</v>
      </c>
    </row>
    <row r="74" spans="1:10" ht="14.25">
      <c r="A74" s="416">
        <v>53</v>
      </c>
      <c r="B74" s="429" t="s">
        <v>399</v>
      </c>
      <c r="C74" s="339">
        <f aca="true" t="shared" si="13" ref="C74:J74">C76+C79+C82+C85</f>
        <v>0</v>
      </c>
      <c r="D74" s="418">
        <f t="shared" si="13"/>
        <v>1926622.79</v>
      </c>
      <c r="E74" s="339">
        <f t="shared" si="13"/>
        <v>776000</v>
      </c>
      <c r="F74" s="339">
        <f t="shared" si="13"/>
        <v>30000</v>
      </c>
      <c r="G74" s="339">
        <f t="shared" si="13"/>
        <v>670000</v>
      </c>
      <c r="H74" s="339">
        <f t="shared" si="13"/>
        <v>570000</v>
      </c>
      <c r="I74" s="339">
        <f t="shared" si="13"/>
        <v>670000</v>
      </c>
      <c r="J74" s="339">
        <f t="shared" si="13"/>
        <v>530000</v>
      </c>
    </row>
    <row r="75" spans="1:10" ht="15" customHeight="1">
      <c r="A75" s="416"/>
      <c r="B75" s="417" t="s">
        <v>384</v>
      </c>
      <c r="C75" s="339"/>
      <c r="D75" s="418"/>
      <c r="E75" s="339"/>
      <c r="F75" s="339"/>
      <c r="G75" s="339"/>
      <c r="H75" s="339"/>
      <c r="I75" s="339"/>
      <c r="J75" s="339"/>
    </row>
    <row r="76" spans="1:10" ht="12.75">
      <c r="A76" s="416">
        <v>54</v>
      </c>
      <c r="B76" s="417" t="s">
        <v>385</v>
      </c>
      <c r="C76" s="425"/>
      <c r="D76" s="426">
        <f aca="true" t="shared" si="14" ref="D76:J76">D19+D42</f>
        <v>1926622.79</v>
      </c>
      <c r="E76" s="425">
        <f t="shared" si="14"/>
        <v>776000</v>
      </c>
      <c r="F76" s="425">
        <f t="shared" si="14"/>
        <v>30000</v>
      </c>
      <c r="G76" s="425">
        <f t="shared" si="14"/>
        <v>670000</v>
      </c>
      <c r="H76" s="425">
        <f t="shared" si="14"/>
        <v>570000</v>
      </c>
      <c r="I76" s="425">
        <f t="shared" si="14"/>
        <v>670000</v>
      </c>
      <c r="J76" s="425">
        <f t="shared" si="14"/>
        <v>530000</v>
      </c>
    </row>
    <row r="77" spans="1:10" ht="12.75">
      <c r="A77" s="416"/>
      <c r="B77" s="417" t="s">
        <v>6</v>
      </c>
      <c r="C77" s="425"/>
      <c r="D77" s="426"/>
      <c r="E77" s="425"/>
      <c r="F77" s="425"/>
      <c r="G77" s="425"/>
      <c r="H77" s="425"/>
      <c r="I77" s="425"/>
      <c r="J77" s="425"/>
    </row>
    <row r="78" spans="1:10" ht="39" customHeight="1">
      <c r="A78" s="416">
        <v>55</v>
      </c>
      <c r="B78" s="417" t="s">
        <v>362</v>
      </c>
      <c r="C78" s="425"/>
      <c r="D78" s="426"/>
      <c r="E78" s="425"/>
      <c r="F78" s="425"/>
      <c r="G78" s="425"/>
      <c r="H78" s="425"/>
      <c r="I78" s="425"/>
      <c r="J78" s="425"/>
    </row>
    <row r="79" spans="1:10" ht="12.75">
      <c r="A79" s="416">
        <v>56</v>
      </c>
      <c r="B79" s="417" t="s">
        <v>386</v>
      </c>
      <c r="C79" s="425"/>
      <c r="D79" s="426"/>
      <c r="E79" s="425"/>
      <c r="F79" s="425"/>
      <c r="G79" s="425"/>
      <c r="H79" s="425"/>
      <c r="I79" s="425"/>
      <c r="J79" s="425"/>
    </row>
    <row r="80" spans="1:10" ht="12.75">
      <c r="A80" s="416"/>
      <c r="B80" s="417" t="s">
        <v>6</v>
      </c>
      <c r="C80" s="425"/>
      <c r="D80" s="426"/>
      <c r="E80" s="425"/>
      <c r="F80" s="425"/>
      <c r="G80" s="425"/>
      <c r="H80" s="425"/>
      <c r="I80" s="425"/>
      <c r="J80" s="425"/>
    </row>
    <row r="81" spans="1:10" ht="36.75" customHeight="1">
      <c r="A81" s="416">
        <v>57</v>
      </c>
      <c r="B81" s="417" t="s">
        <v>362</v>
      </c>
      <c r="C81" s="425"/>
      <c r="D81" s="426"/>
      <c r="E81" s="425"/>
      <c r="F81" s="425"/>
      <c r="G81" s="425"/>
      <c r="H81" s="425"/>
      <c r="I81" s="425"/>
      <c r="J81" s="425"/>
    </row>
    <row r="82" spans="1:10" ht="12.75">
      <c r="A82" s="416">
        <v>58</v>
      </c>
      <c r="B82" s="417" t="s">
        <v>387</v>
      </c>
      <c r="C82" s="425"/>
      <c r="D82" s="426"/>
      <c r="E82" s="425"/>
      <c r="F82" s="425"/>
      <c r="G82" s="425"/>
      <c r="H82" s="425"/>
      <c r="I82" s="425"/>
      <c r="J82" s="425"/>
    </row>
    <row r="83" spans="1:10" ht="12.75">
      <c r="A83" s="416"/>
      <c r="B83" s="417" t="s">
        <v>6</v>
      </c>
      <c r="C83" s="425"/>
      <c r="D83" s="426"/>
      <c r="E83" s="425"/>
      <c r="F83" s="425"/>
      <c r="G83" s="425"/>
      <c r="H83" s="425"/>
      <c r="I83" s="425"/>
      <c r="J83" s="425"/>
    </row>
    <row r="84" spans="1:10" ht="41.25" customHeight="1">
      <c r="A84" s="416">
        <v>59</v>
      </c>
      <c r="B84" s="417" t="s">
        <v>362</v>
      </c>
      <c r="C84" s="425"/>
      <c r="D84" s="426"/>
      <c r="E84" s="425"/>
      <c r="F84" s="425"/>
      <c r="G84" s="425"/>
      <c r="H84" s="425"/>
      <c r="I84" s="425"/>
      <c r="J84" s="425"/>
    </row>
    <row r="85" spans="1:10" ht="13.5" customHeight="1">
      <c r="A85" s="416">
        <v>60</v>
      </c>
      <c r="B85" s="417" t="s">
        <v>400</v>
      </c>
      <c r="C85" s="425"/>
      <c r="D85" s="426"/>
      <c r="E85" s="425"/>
      <c r="F85" s="425"/>
      <c r="G85" s="425"/>
      <c r="H85" s="425"/>
      <c r="I85" s="425"/>
      <c r="J85" s="425"/>
    </row>
    <row r="86" spans="1:10" ht="12.75">
      <c r="A86" s="416">
        <v>61</v>
      </c>
      <c r="B86" s="417" t="s">
        <v>388</v>
      </c>
      <c r="C86" s="425">
        <f aca="true" t="shared" si="15" ref="C86:J86">C76/C4*100</f>
        <v>0</v>
      </c>
      <c r="D86" s="426">
        <f t="shared" si="15"/>
        <v>16.255894290882708</v>
      </c>
      <c r="E86" s="426">
        <f t="shared" si="15"/>
        <v>6.649072899886897</v>
      </c>
      <c r="F86" s="426">
        <f t="shared" si="15"/>
        <v>0.2653603155240296</v>
      </c>
      <c r="G86" s="426">
        <f t="shared" si="15"/>
        <v>5.87719298245614</v>
      </c>
      <c r="H86" s="426">
        <f t="shared" si="15"/>
        <v>4.962995211144971</v>
      </c>
      <c r="I86" s="426">
        <f t="shared" si="15"/>
        <v>5.803378085751407</v>
      </c>
      <c r="J86" s="426">
        <f t="shared" si="15"/>
        <v>4.553264604810996</v>
      </c>
    </row>
    <row r="87" spans="1:10" ht="25.5">
      <c r="A87" s="416">
        <v>62</v>
      </c>
      <c r="B87" s="417" t="s">
        <v>389</v>
      </c>
      <c r="C87" s="425">
        <f aca="true" t="shared" si="16" ref="C87:J87">(C74-C78-C81-C84)/C4*100</f>
        <v>0</v>
      </c>
      <c r="D87" s="426">
        <f t="shared" si="16"/>
        <v>16.255894290882708</v>
      </c>
      <c r="E87" s="426">
        <f t="shared" si="16"/>
        <v>6.649072899886897</v>
      </c>
      <c r="F87" s="426">
        <f t="shared" si="16"/>
        <v>0.2653603155240296</v>
      </c>
      <c r="G87" s="426">
        <f t="shared" si="16"/>
        <v>5.87719298245614</v>
      </c>
      <c r="H87" s="426">
        <f t="shared" si="16"/>
        <v>4.962995211144971</v>
      </c>
      <c r="I87" s="426">
        <f t="shared" si="16"/>
        <v>5.803378085751407</v>
      </c>
      <c r="J87" s="426">
        <f t="shared" si="16"/>
        <v>4.553264604810996</v>
      </c>
    </row>
    <row r="88" spans="1:10" ht="25.5">
      <c r="A88" s="416">
        <v>63</v>
      </c>
      <c r="B88" s="417" t="s">
        <v>390</v>
      </c>
      <c r="C88" s="425">
        <f aca="true" t="shared" si="17" ref="C88:J88">C74/(C8+C11-C14)*100</f>
        <v>0</v>
      </c>
      <c r="D88" s="426">
        <f t="shared" si="17"/>
        <v>58.42706668534677</v>
      </c>
      <c r="E88" s="426">
        <f t="shared" si="17"/>
        <v>31.12042763317518</v>
      </c>
      <c r="F88" s="426">
        <f t="shared" si="17"/>
        <v>1.1250707388227035</v>
      </c>
      <c r="G88" s="426">
        <f t="shared" si="17"/>
        <v>24.814814814814813</v>
      </c>
      <c r="H88" s="426">
        <f t="shared" si="17"/>
        <v>20.727272727272727</v>
      </c>
      <c r="I88" s="426">
        <f t="shared" si="17"/>
        <v>24.187725631768952</v>
      </c>
      <c r="J88" s="426">
        <f t="shared" si="17"/>
        <v>18.928571428571427</v>
      </c>
    </row>
    <row r="89" spans="1:10" ht="38.25">
      <c r="A89" s="416">
        <v>64</v>
      </c>
      <c r="B89" s="417" t="s">
        <v>391</v>
      </c>
      <c r="C89" s="425">
        <f aca="true" t="shared" si="18" ref="C89:J89">(C74-C78-C81-C84)/(C8+C11-C14)*100</f>
        <v>0</v>
      </c>
      <c r="D89" s="426">
        <f t="shared" si="18"/>
        <v>58.42706668534677</v>
      </c>
      <c r="E89" s="426">
        <f t="shared" si="18"/>
        <v>31.12042763317518</v>
      </c>
      <c r="F89" s="426">
        <f t="shared" si="18"/>
        <v>1.1250707388227035</v>
      </c>
      <c r="G89" s="426">
        <f t="shared" si="18"/>
        <v>24.814814814814813</v>
      </c>
      <c r="H89" s="426">
        <f t="shared" si="18"/>
        <v>20.727272727272727</v>
      </c>
      <c r="I89" s="426">
        <f t="shared" si="18"/>
        <v>24.187725631768952</v>
      </c>
      <c r="J89" s="426">
        <f t="shared" si="18"/>
        <v>18.928571428571427</v>
      </c>
    </row>
    <row r="90" spans="1:10" ht="76.5">
      <c r="A90" s="416">
        <v>65</v>
      </c>
      <c r="B90" s="417" t="s">
        <v>392</v>
      </c>
      <c r="C90" s="425"/>
      <c r="D90" s="426"/>
      <c r="E90" s="426"/>
      <c r="F90" s="426">
        <f>((C6+C13-(C17-C19))/C4+(D6+D13-(D17-D19))/D4+(E6+E13-(E17-E19))/E4)/3*100</f>
        <v>14.199740826732102</v>
      </c>
      <c r="G90" s="426">
        <f>((D6+D13-(D17-D19))/D4+(E6+E13-(E17-E19))/E4+(F6+F13-(F17-F19))/F4)/3*100</f>
        <v>13.205908078953374</v>
      </c>
      <c r="H90" s="426">
        <f>((E6+E13-(E17-E19))/E4+(F6+F13-(F17-F19))/F4+(G6+G13-(G17-G19))/G4)/3*100</f>
        <v>9.892217634391498</v>
      </c>
      <c r="I90" s="426">
        <f>((F6+F13-(F17-F19))/F4+(G6+G13-(G17-G19))/G4+(H6+H13-(H17-H19))/H4)/3*100</f>
        <v>10.048976824134025</v>
      </c>
      <c r="J90" s="426">
        <f>((G6+G13-(G17-G19))/G4+(H6+H13-(H17-H19))/H4+(I6+I13-(I17-I19))/I4)/3*100</f>
        <v>9.992537999950985</v>
      </c>
    </row>
    <row r="91" spans="1:10" ht="25.5">
      <c r="A91" s="416">
        <v>66</v>
      </c>
      <c r="B91" s="417" t="s">
        <v>393</v>
      </c>
      <c r="C91" s="425">
        <f aca="true" t="shared" si="19" ref="C91:J91">C6-C17</f>
        <v>931776</v>
      </c>
      <c r="D91" s="426">
        <f t="shared" si="19"/>
        <v>1334979.6899999995</v>
      </c>
      <c r="E91" s="425">
        <f t="shared" si="19"/>
        <v>1067800</v>
      </c>
      <c r="F91" s="425">
        <f t="shared" si="19"/>
        <v>1075000</v>
      </c>
      <c r="G91" s="425">
        <f t="shared" si="19"/>
        <v>1100000</v>
      </c>
      <c r="H91" s="425">
        <f t="shared" si="19"/>
        <v>1085000</v>
      </c>
      <c r="I91" s="425">
        <f t="shared" si="19"/>
        <v>1045000</v>
      </c>
      <c r="J91" s="425">
        <f t="shared" si="19"/>
        <v>1045000</v>
      </c>
    </row>
    <row r="93" ht="14.25">
      <c r="A93" s="430" t="s">
        <v>401</v>
      </c>
    </row>
    <row r="94" spans="1:10" ht="12.75">
      <c r="A94" s="515" t="s">
        <v>402</v>
      </c>
      <c r="B94" s="516"/>
      <c r="C94" s="516"/>
      <c r="D94" s="516"/>
      <c r="E94" s="516"/>
      <c r="F94" s="516"/>
      <c r="G94" s="516"/>
      <c r="H94" s="516"/>
      <c r="I94" s="516"/>
      <c r="J94"/>
    </row>
    <row r="95" ht="14.25">
      <c r="A95" s="430" t="s">
        <v>403</v>
      </c>
    </row>
    <row r="96" spans="1:10" ht="52.5" customHeight="1">
      <c r="A96" s="515" t="s">
        <v>476</v>
      </c>
      <c r="B96" s="516"/>
      <c r="C96" s="516"/>
      <c r="D96" s="516"/>
      <c r="E96" s="516"/>
      <c r="F96" s="516"/>
      <c r="G96" s="516"/>
      <c r="H96" s="516"/>
      <c r="I96" s="516"/>
      <c r="J96"/>
    </row>
    <row r="97" ht="14.25">
      <c r="A97" s="431"/>
    </row>
    <row r="98" ht="14.25">
      <c r="A98" s="431"/>
    </row>
    <row r="99" ht="12.75">
      <c r="G99" s="483"/>
    </row>
    <row r="100" ht="25.5" customHeight="1">
      <c r="G100" s="484"/>
    </row>
  </sheetData>
  <mergeCells count="6">
    <mergeCell ref="A94:I94"/>
    <mergeCell ref="A96:I96"/>
    <mergeCell ref="A1:A2"/>
    <mergeCell ref="B1:B2"/>
    <mergeCell ref="C1:D1"/>
    <mergeCell ref="E1:I1"/>
  </mergeCells>
  <printOptions/>
  <pageMargins left="0.35" right="0.31" top="1.34" bottom="0.984251968503937" header="0.41" footer="0.5118110236220472"/>
  <pageSetup fitToHeight="4" fitToWidth="1" horizontalDpi="600" verticalDpi="600" orientation="portrait" paperSize="9" scale="72" r:id="rId1"/>
  <headerFooter alignWithMargins="0">
    <oddHeader>&amp;CPrognoza długu publicznego  na lata 2008 - 2012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defaultGridColor="0" colorId="8" workbookViewId="0" topLeftCell="A1">
      <selection activeCell="D44" sqref="D4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584" t="s">
        <v>327</v>
      </c>
      <c r="B1" s="584"/>
      <c r="C1" s="584"/>
      <c r="D1" s="584"/>
      <c r="E1" s="584"/>
      <c r="F1" s="584"/>
      <c r="G1" s="584"/>
      <c r="H1" s="584"/>
      <c r="I1" s="584"/>
      <c r="J1" s="584"/>
    </row>
    <row r="2" ht="12.75">
      <c r="J2" s="8" t="s">
        <v>43</v>
      </c>
    </row>
    <row r="3" spans="1:10" s="2" customFormat="1" ht="20.25" customHeight="1">
      <c r="A3" s="537" t="s">
        <v>2</v>
      </c>
      <c r="B3" s="586" t="s">
        <v>3</v>
      </c>
      <c r="C3" s="586" t="s">
        <v>4</v>
      </c>
      <c r="D3" s="534" t="s">
        <v>82</v>
      </c>
      <c r="E3" s="534" t="s">
        <v>81</v>
      </c>
      <c r="F3" s="534" t="s">
        <v>71</v>
      </c>
      <c r="G3" s="534"/>
      <c r="H3" s="534"/>
      <c r="I3" s="534"/>
      <c r="J3" s="534"/>
    </row>
    <row r="4" spans="1:10" s="2" customFormat="1" ht="20.25" customHeight="1">
      <c r="A4" s="537"/>
      <c r="B4" s="587"/>
      <c r="C4" s="587"/>
      <c r="D4" s="537"/>
      <c r="E4" s="534"/>
      <c r="F4" s="534" t="s">
        <v>79</v>
      </c>
      <c r="G4" s="534" t="s">
        <v>6</v>
      </c>
      <c r="H4" s="534"/>
      <c r="I4" s="534"/>
      <c r="J4" s="534" t="s">
        <v>80</v>
      </c>
    </row>
    <row r="5" spans="1:10" s="2" customFormat="1" ht="65.25" customHeight="1">
      <c r="A5" s="537"/>
      <c r="B5" s="588"/>
      <c r="C5" s="588"/>
      <c r="D5" s="537"/>
      <c r="E5" s="534"/>
      <c r="F5" s="534"/>
      <c r="G5" s="13" t="s">
        <v>75</v>
      </c>
      <c r="H5" s="13" t="s">
        <v>76</v>
      </c>
      <c r="I5" s="13" t="s">
        <v>77</v>
      </c>
      <c r="J5" s="534"/>
    </row>
    <row r="6" spans="1:10" ht="9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</row>
    <row r="7" spans="1:10" s="305" customFormat="1" ht="19.5" customHeight="1">
      <c r="A7" s="311">
        <v>750</v>
      </c>
      <c r="B7" s="21">
        <v>75011</v>
      </c>
      <c r="C7" s="21">
        <v>2010</v>
      </c>
      <c r="D7" s="310">
        <v>40360</v>
      </c>
      <c r="E7" s="310">
        <f aca="true" t="shared" si="0" ref="E7:J7">SUM(E8:E21)</f>
        <v>40360</v>
      </c>
      <c r="F7" s="310">
        <f t="shared" si="0"/>
        <v>40360</v>
      </c>
      <c r="G7" s="310">
        <f t="shared" si="0"/>
        <v>22000</v>
      </c>
      <c r="H7" s="310">
        <f t="shared" si="0"/>
        <v>4800</v>
      </c>
      <c r="I7" s="310">
        <f t="shared" si="0"/>
        <v>0</v>
      </c>
      <c r="J7" s="310">
        <f t="shared" si="0"/>
        <v>0</v>
      </c>
    </row>
    <row r="8" spans="1:10" ht="19.5" customHeight="1" hidden="1">
      <c r="A8" s="18"/>
      <c r="B8" s="18"/>
      <c r="C8" s="18">
        <v>4010</v>
      </c>
      <c r="D8" s="18"/>
      <c r="E8" s="302">
        <v>22000</v>
      </c>
      <c r="F8" s="302">
        <v>22000</v>
      </c>
      <c r="G8" s="302">
        <v>22000</v>
      </c>
      <c r="H8" s="18"/>
      <c r="I8" s="18"/>
      <c r="J8" s="18"/>
    </row>
    <row r="9" spans="1:10" ht="19.5" customHeight="1" hidden="1">
      <c r="A9" s="18"/>
      <c r="B9" s="18"/>
      <c r="C9" s="18">
        <v>4040</v>
      </c>
      <c r="D9" s="18"/>
      <c r="E9" s="302">
        <v>0</v>
      </c>
      <c r="F9" s="302">
        <v>0</v>
      </c>
      <c r="G9" s="302">
        <v>0</v>
      </c>
      <c r="H9" s="18"/>
      <c r="I9" s="18"/>
      <c r="J9" s="18"/>
    </row>
    <row r="10" spans="1:10" ht="19.5" customHeight="1" hidden="1">
      <c r="A10" s="18"/>
      <c r="B10" s="18"/>
      <c r="C10" s="18">
        <v>4110</v>
      </c>
      <c r="D10" s="18"/>
      <c r="E10" s="302">
        <v>4200</v>
      </c>
      <c r="F10" s="302">
        <v>4200</v>
      </c>
      <c r="G10" s="18"/>
      <c r="H10" s="302">
        <v>4200</v>
      </c>
      <c r="I10" s="18"/>
      <c r="J10" s="18"/>
    </row>
    <row r="11" spans="1:10" s="433" customFormat="1" ht="19.5" customHeight="1" hidden="1">
      <c r="A11" s="302"/>
      <c r="B11" s="302"/>
      <c r="C11" s="439">
        <v>4120</v>
      </c>
      <c r="D11" s="302"/>
      <c r="E11" s="302">
        <v>600</v>
      </c>
      <c r="F11" s="302">
        <v>600</v>
      </c>
      <c r="G11" s="302"/>
      <c r="H11" s="302">
        <v>600</v>
      </c>
      <c r="I11" s="302"/>
      <c r="J11" s="302"/>
    </row>
    <row r="12" spans="1:10" ht="19.5" customHeight="1" hidden="1">
      <c r="A12" s="18"/>
      <c r="B12" s="18"/>
      <c r="C12" s="18">
        <v>4210</v>
      </c>
      <c r="D12" s="18"/>
      <c r="E12" s="302">
        <v>3000</v>
      </c>
      <c r="F12" s="302">
        <v>3000</v>
      </c>
      <c r="G12" s="18"/>
      <c r="H12" s="18"/>
      <c r="I12" s="18"/>
      <c r="J12" s="18"/>
    </row>
    <row r="13" spans="1:10" ht="19.5" customHeight="1" hidden="1">
      <c r="A13" s="18"/>
      <c r="B13" s="18"/>
      <c r="C13" s="18">
        <v>4260</v>
      </c>
      <c r="D13" s="18"/>
      <c r="E13" s="302">
        <v>1500</v>
      </c>
      <c r="F13" s="302">
        <v>1500</v>
      </c>
      <c r="G13" s="18"/>
      <c r="H13" s="18"/>
      <c r="I13" s="18"/>
      <c r="J13" s="18"/>
    </row>
    <row r="14" spans="1:10" ht="19.5" customHeight="1" hidden="1">
      <c r="A14" s="18"/>
      <c r="B14" s="18"/>
      <c r="C14" s="18">
        <v>4300</v>
      </c>
      <c r="D14" s="18"/>
      <c r="E14" s="302">
        <v>3500</v>
      </c>
      <c r="F14" s="302">
        <v>3500</v>
      </c>
      <c r="G14" s="18"/>
      <c r="H14" s="18"/>
      <c r="I14" s="18"/>
      <c r="J14" s="18"/>
    </row>
    <row r="15" spans="1:10" ht="19.5" customHeight="1" hidden="1">
      <c r="A15" s="18"/>
      <c r="B15" s="18"/>
      <c r="C15" s="18">
        <v>4350</v>
      </c>
      <c r="D15" s="18"/>
      <c r="E15" s="302">
        <v>500</v>
      </c>
      <c r="F15" s="302">
        <v>500</v>
      </c>
      <c r="G15" s="18"/>
      <c r="H15" s="18"/>
      <c r="I15" s="18"/>
      <c r="J15" s="18"/>
    </row>
    <row r="16" spans="1:10" ht="19.5" customHeight="1" hidden="1">
      <c r="A16" s="18"/>
      <c r="B16" s="18"/>
      <c r="C16" s="18">
        <v>4370</v>
      </c>
      <c r="D16" s="18"/>
      <c r="E16" s="302">
        <v>1000</v>
      </c>
      <c r="F16" s="302">
        <v>1000</v>
      </c>
      <c r="G16" s="18"/>
      <c r="H16" s="18"/>
      <c r="I16" s="18"/>
      <c r="J16" s="18"/>
    </row>
    <row r="17" spans="1:10" ht="19.5" customHeight="1" hidden="1">
      <c r="A17" s="18"/>
      <c r="B17" s="18"/>
      <c r="C17" s="18">
        <v>4410</v>
      </c>
      <c r="D17" s="18"/>
      <c r="E17" s="18">
        <v>160</v>
      </c>
      <c r="F17" s="18">
        <v>160</v>
      </c>
      <c r="G17" s="18"/>
      <c r="H17" s="18"/>
      <c r="I17" s="18"/>
      <c r="J17" s="18"/>
    </row>
    <row r="18" spans="1:10" ht="19.5" customHeight="1" hidden="1">
      <c r="A18" s="18"/>
      <c r="B18" s="18"/>
      <c r="C18" s="18">
        <v>4430</v>
      </c>
      <c r="D18" s="18"/>
      <c r="E18" s="302">
        <v>500</v>
      </c>
      <c r="F18" s="302">
        <v>500</v>
      </c>
      <c r="G18" s="18"/>
      <c r="H18" s="18"/>
      <c r="I18" s="18"/>
      <c r="J18" s="18"/>
    </row>
    <row r="19" spans="1:10" ht="19.5" customHeight="1" hidden="1">
      <c r="A19" s="18"/>
      <c r="B19" s="18"/>
      <c r="C19" s="18">
        <v>4700</v>
      </c>
      <c r="D19" s="18"/>
      <c r="E19" s="302">
        <v>450</v>
      </c>
      <c r="F19" s="302">
        <v>450</v>
      </c>
      <c r="G19" s="18"/>
      <c r="H19" s="18"/>
      <c r="I19" s="18"/>
      <c r="J19" s="18"/>
    </row>
    <row r="20" spans="1:10" ht="19.5" customHeight="1" hidden="1">
      <c r="A20" s="18"/>
      <c r="B20" s="18"/>
      <c r="C20" s="18">
        <v>4740</v>
      </c>
      <c r="D20" s="18"/>
      <c r="E20" s="302">
        <v>2500</v>
      </c>
      <c r="F20" s="302">
        <v>2500</v>
      </c>
      <c r="G20" s="18"/>
      <c r="H20" s="18"/>
      <c r="I20" s="18"/>
      <c r="J20" s="18"/>
    </row>
    <row r="21" spans="1:10" ht="19.5" customHeight="1" hidden="1">
      <c r="A21" s="18"/>
      <c r="B21" s="18"/>
      <c r="C21" s="18">
        <v>4750</v>
      </c>
      <c r="D21" s="18"/>
      <c r="E21" s="302">
        <v>450</v>
      </c>
      <c r="F21" s="302">
        <v>450</v>
      </c>
      <c r="G21" s="18"/>
      <c r="H21" s="18"/>
      <c r="I21" s="18"/>
      <c r="J21" s="18"/>
    </row>
    <row r="22" spans="1:10" s="305" customFormat="1" ht="19.5" customHeight="1">
      <c r="A22" s="303">
        <v>751</v>
      </c>
      <c r="B22" s="303">
        <v>75101</v>
      </c>
      <c r="C22" s="303">
        <v>2010</v>
      </c>
      <c r="D22" s="304">
        <v>1069</v>
      </c>
      <c r="E22" s="304">
        <f aca="true" t="shared" si="1" ref="E22:J22">SUM(E23)</f>
        <v>1069</v>
      </c>
      <c r="F22" s="304">
        <f t="shared" si="1"/>
        <v>1069</v>
      </c>
      <c r="G22" s="304">
        <f t="shared" si="1"/>
        <v>0</v>
      </c>
      <c r="H22" s="304">
        <f t="shared" si="1"/>
        <v>0</v>
      </c>
      <c r="I22" s="304">
        <f t="shared" si="1"/>
        <v>0</v>
      </c>
      <c r="J22" s="304">
        <f t="shared" si="1"/>
        <v>0</v>
      </c>
    </row>
    <row r="23" spans="1:10" ht="19.5" customHeight="1" hidden="1">
      <c r="A23" s="18"/>
      <c r="B23" s="18"/>
      <c r="C23" s="18">
        <v>4300</v>
      </c>
      <c r="D23" s="18"/>
      <c r="E23" s="302">
        <v>1069</v>
      </c>
      <c r="F23" s="302">
        <v>1069</v>
      </c>
      <c r="G23" s="18"/>
      <c r="H23" s="18"/>
      <c r="I23" s="18"/>
      <c r="J23" s="18"/>
    </row>
    <row r="24" spans="1:10" s="305" customFormat="1" ht="19.5" customHeight="1">
      <c r="A24" s="306">
        <v>852</v>
      </c>
      <c r="B24" s="306">
        <v>85212</v>
      </c>
      <c r="C24" s="306">
        <v>2010</v>
      </c>
      <c r="D24" s="307">
        <v>1996542</v>
      </c>
      <c r="E24" s="307">
        <f aca="true" t="shared" si="2" ref="E24:J24">SUM(E25:E39)</f>
        <v>1996542</v>
      </c>
      <c r="F24" s="307">
        <f t="shared" si="2"/>
        <v>1996542</v>
      </c>
      <c r="G24" s="307">
        <f t="shared" si="2"/>
        <v>35045</v>
      </c>
      <c r="H24" s="307">
        <f t="shared" si="2"/>
        <v>29015</v>
      </c>
      <c r="I24" s="307">
        <f t="shared" si="2"/>
        <v>0</v>
      </c>
      <c r="J24" s="307">
        <f t="shared" si="2"/>
        <v>0</v>
      </c>
    </row>
    <row r="25" spans="1:10" s="308" customFormat="1" ht="19.5" customHeight="1" hidden="1">
      <c r="A25" s="24"/>
      <c r="B25" s="24"/>
      <c r="C25" s="24">
        <v>3110</v>
      </c>
      <c r="D25" s="313"/>
      <c r="E25" s="313">
        <v>1915182</v>
      </c>
      <c r="F25" s="313">
        <v>1915182</v>
      </c>
      <c r="G25" s="313"/>
      <c r="H25" s="313"/>
      <c r="I25" s="313"/>
      <c r="J25" s="313"/>
    </row>
    <row r="26" spans="1:10" ht="19.5" customHeight="1" hidden="1">
      <c r="A26" s="16"/>
      <c r="B26" s="16"/>
      <c r="C26" s="16">
        <v>4010</v>
      </c>
      <c r="D26" s="16"/>
      <c r="E26" s="309">
        <v>30621</v>
      </c>
      <c r="F26" s="309">
        <v>30621</v>
      </c>
      <c r="G26" s="309">
        <v>30621</v>
      </c>
      <c r="H26" s="16"/>
      <c r="I26" s="340"/>
      <c r="J26" s="340"/>
    </row>
    <row r="27" spans="1:10" ht="19.5" customHeight="1" hidden="1">
      <c r="A27" s="16"/>
      <c r="B27" s="16"/>
      <c r="C27" s="16">
        <v>4040</v>
      </c>
      <c r="D27" s="16"/>
      <c r="E27" s="309">
        <v>2024</v>
      </c>
      <c r="F27" s="309">
        <v>2024</v>
      </c>
      <c r="G27" s="309">
        <v>2024</v>
      </c>
      <c r="H27" s="16"/>
      <c r="I27" s="340"/>
      <c r="J27" s="340"/>
    </row>
    <row r="28" spans="1:10" ht="19.5" customHeight="1" hidden="1">
      <c r="A28" s="16"/>
      <c r="B28" s="16"/>
      <c r="C28" s="16">
        <v>4110</v>
      </c>
      <c r="D28" s="16"/>
      <c r="E28" s="309">
        <v>28215</v>
      </c>
      <c r="F28" s="309">
        <v>28215</v>
      </c>
      <c r="G28" s="16"/>
      <c r="H28" s="309">
        <v>28215</v>
      </c>
      <c r="I28" s="340"/>
      <c r="J28" s="340"/>
    </row>
    <row r="29" spans="1:10" ht="19.5" customHeight="1" hidden="1">
      <c r="A29" s="16"/>
      <c r="B29" s="16"/>
      <c r="C29" s="16">
        <v>4120</v>
      </c>
      <c r="D29" s="16"/>
      <c r="E29" s="16">
        <v>800</v>
      </c>
      <c r="F29" s="16">
        <v>800</v>
      </c>
      <c r="G29" s="16"/>
      <c r="H29" s="16">
        <v>800</v>
      </c>
      <c r="I29" s="340"/>
      <c r="J29" s="340"/>
    </row>
    <row r="30" spans="1:10" ht="19.5" customHeight="1" hidden="1">
      <c r="A30" s="16"/>
      <c r="B30" s="16"/>
      <c r="C30" s="16">
        <v>4170</v>
      </c>
      <c r="D30" s="16"/>
      <c r="E30" s="309">
        <v>2400</v>
      </c>
      <c r="F30" s="309">
        <v>2400</v>
      </c>
      <c r="G30" s="309">
        <v>2400</v>
      </c>
      <c r="H30" s="16"/>
      <c r="I30" s="340"/>
      <c r="J30" s="340"/>
    </row>
    <row r="31" spans="1:10" ht="19.5" customHeight="1" hidden="1">
      <c r="A31" s="16"/>
      <c r="B31" s="16"/>
      <c r="C31" s="16">
        <v>4210</v>
      </c>
      <c r="D31" s="16"/>
      <c r="E31" s="309">
        <v>3000</v>
      </c>
      <c r="F31" s="309">
        <v>3000</v>
      </c>
      <c r="G31" s="340"/>
      <c r="H31" s="340"/>
      <c r="I31" s="340"/>
      <c r="J31" s="340"/>
    </row>
    <row r="32" spans="1:10" ht="19.5" customHeight="1" hidden="1">
      <c r="A32" s="16"/>
      <c r="B32" s="16"/>
      <c r="C32" s="16">
        <v>4260</v>
      </c>
      <c r="D32" s="16"/>
      <c r="E32" s="16">
        <v>0</v>
      </c>
      <c r="F32" s="16">
        <v>0</v>
      </c>
      <c r="G32" s="340"/>
      <c r="H32" s="340"/>
      <c r="I32" s="340"/>
      <c r="J32" s="340"/>
    </row>
    <row r="33" spans="1:10" ht="19.5" customHeight="1" hidden="1">
      <c r="A33" s="16"/>
      <c r="B33" s="16"/>
      <c r="C33" s="16">
        <v>4300</v>
      </c>
      <c r="D33" s="16"/>
      <c r="E33" s="309">
        <v>9400</v>
      </c>
      <c r="F33" s="309">
        <v>9400</v>
      </c>
      <c r="G33" s="340"/>
      <c r="H33" s="340"/>
      <c r="I33" s="340"/>
      <c r="J33" s="340"/>
    </row>
    <row r="34" spans="1:10" ht="19.5" customHeight="1" hidden="1">
      <c r="A34" s="16"/>
      <c r="B34" s="16"/>
      <c r="C34" s="16">
        <v>4350</v>
      </c>
      <c r="D34" s="16"/>
      <c r="E34" s="309">
        <v>300</v>
      </c>
      <c r="F34" s="309">
        <v>300</v>
      </c>
      <c r="G34" s="340"/>
      <c r="H34" s="340"/>
      <c r="I34" s="340"/>
      <c r="J34" s="340"/>
    </row>
    <row r="35" spans="1:10" ht="19.5" customHeight="1" hidden="1">
      <c r="A35" s="16"/>
      <c r="B35" s="16"/>
      <c r="C35" s="16">
        <v>4370</v>
      </c>
      <c r="D35" s="16"/>
      <c r="E35" s="309">
        <v>700</v>
      </c>
      <c r="F35" s="309">
        <v>700</v>
      </c>
      <c r="G35" s="340"/>
      <c r="H35" s="340"/>
      <c r="I35" s="340"/>
      <c r="J35" s="340"/>
    </row>
    <row r="36" spans="1:10" ht="19.5" customHeight="1" hidden="1">
      <c r="A36" s="16"/>
      <c r="B36" s="16"/>
      <c r="C36" s="16">
        <v>4410</v>
      </c>
      <c r="D36" s="16"/>
      <c r="E36" s="309">
        <v>700</v>
      </c>
      <c r="F36" s="309">
        <v>700</v>
      </c>
      <c r="G36" s="340"/>
      <c r="H36" s="340"/>
      <c r="I36" s="340"/>
      <c r="J36" s="340"/>
    </row>
    <row r="37" spans="1:10" ht="19.5" customHeight="1" hidden="1">
      <c r="A37" s="16"/>
      <c r="B37" s="16"/>
      <c r="C37" s="16">
        <v>4440</v>
      </c>
      <c r="D37" s="16"/>
      <c r="E37" s="309">
        <v>1300</v>
      </c>
      <c r="F37" s="309">
        <v>1300</v>
      </c>
      <c r="G37" s="340"/>
      <c r="H37" s="340"/>
      <c r="I37" s="340"/>
      <c r="J37" s="340"/>
    </row>
    <row r="38" spans="1:10" ht="19.5" customHeight="1" hidden="1">
      <c r="A38" s="16"/>
      <c r="B38" s="16"/>
      <c r="C38" s="16">
        <v>4740</v>
      </c>
      <c r="D38" s="16"/>
      <c r="E38" s="309">
        <v>500</v>
      </c>
      <c r="F38" s="309">
        <v>500</v>
      </c>
      <c r="G38" s="340"/>
      <c r="H38" s="340"/>
      <c r="I38" s="340"/>
      <c r="J38" s="340"/>
    </row>
    <row r="39" spans="1:10" ht="19.5" customHeight="1" hidden="1">
      <c r="A39" s="16"/>
      <c r="B39" s="16"/>
      <c r="C39" s="16">
        <v>4750</v>
      </c>
      <c r="D39" s="16"/>
      <c r="E39" s="309">
        <v>1400</v>
      </c>
      <c r="F39" s="309">
        <v>1400</v>
      </c>
      <c r="G39" s="340"/>
      <c r="H39" s="340"/>
      <c r="I39" s="340"/>
      <c r="J39" s="340"/>
    </row>
    <row r="40" spans="1:10" s="305" customFormat="1" ht="19.5" customHeight="1">
      <c r="A40" s="20">
        <v>852</v>
      </c>
      <c r="B40" s="20">
        <v>85213</v>
      </c>
      <c r="C40" s="20">
        <v>2010</v>
      </c>
      <c r="D40" s="341">
        <v>14985</v>
      </c>
      <c r="E40" s="341">
        <f>SUM(E41)</f>
        <v>14985</v>
      </c>
      <c r="F40" s="341">
        <f>SUM(F41)</f>
        <v>14985</v>
      </c>
      <c r="G40" s="341">
        <f>SUM(G41)</f>
        <v>0</v>
      </c>
      <c r="H40" s="341">
        <f>SUM(H41)</f>
        <v>14985</v>
      </c>
      <c r="I40" s="342"/>
      <c r="J40" s="342"/>
    </row>
    <row r="41" spans="1:10" ht="19.5" customHeight="1" hidden="1">
      <c r="A41" s="16"/>
      <c r="B41" s="16"/>
      <c r="C41" s="16">
        <v>4130</v>
      </c>
      <c r="D41" s="16"/>
      <c r="E41" s="309">
        <v>14985</v>
      </c>
      <c r="F41" s="309">
        <v>14985</v>
      </c>
      <c r="G41" s="340"/>
      <c r="H41" s="339">
        <v>14985</v>
      </c>
      <c r="I41" s="340"/>
      <c r="J41" s="340"/>
    </row>
    <row r="42" spans="1:10" s="305" customFormat="1" ht="19.5" customHeight="1">
      <c r="A42" s="20">
        <v>852</v>
      </c>
      <c r="B42" s="20">
        <v>85214</v>
      </c>
      <c r="C42" s="20">
        <v>2010</v>
      </c>
      <c r="D42" s="341">
        <v>88337</v>
      </c>
      <c r="E42" s="341">
        <f aca="true" t="shared" si="3" ref="E42:J42">SUM(E43)</f>
        <v>88337</v>
      </c>
      <c r="F42" s="341">
        <f t="shared" si="3"/>
        <v>88337</v>
      </c>
      <c r="G42" s="341">
        <f t="shared" si="3"/>
        <v>0</v>
      </c>
      <c r="H42" s="341">
        <f t="shared" si="3"/>
        <v>0</v>
      </c>
      <c r="I42" s="341">
        <f t="shared" si="3"/>
        <v>0</v>
      </c>
      <c r="J42" s="341">
        <f t="shared" si="3"/>
        <v>0</v>
      </c>
    </row>
    <row r="43" spans="1:10" ht="19.5" customHeight="1" hidden="1">
      <c r="A43" s="16" t="s">
        <v>418</v>
      </c>
      <c r="B43" s="16"/>
      <c r="C43" s="16">
        <v>3110</v>
      </c>
      <c r="D43" s="16"/>
      <c r="E43" s="309">
        <v>88337</v>
      </c>
      <c r="F43" s="309">
        <v>88337</v>
      </c>
      <c r="G43" s="340"/>
      <c r="H43" s="340"/>
      <c r="I43" s="340"/>
      <c r="J43" s="340"/>
    </row>
    <row r="44" spans="1:10" s="305" customFormat="1" ht="19.5" customHeight="1">
      <c r="A44" s="585" t="s">
        <v>90</v>
      </c>
      <c r="B44" s="585"/>
      <c r="C44" s="585"/>
      <c r="D44" s="341">
        <f aca="true" t="shared" si="4" ref="D44:J44">SUM(D7,D22,D24,D40,D42)</f>
        <v>2141293</v>
      </c>
      <c r="E44" s="341">
        <f t="shared" si="4"/>
        <v>2141293</v>
      </c>
      <c r="F44" s="341">
        <f t="shared" si="4"/>
        <v>2141293</v>
      </c>
      <c r="G44" s="341">
        <f t="shared" si="4"/>
        <v>57045</v>
      </c>
      <c r="H44" s="341">
        <f t="shared" si="4"/>
        <v>48800</v>
      </c>
      <c r="I44" s="341">
        <f t="shared" si="4"/>
        <v>0</v>
      </c>
      <c r="J44" s="341">
        <f t="shared" si="4"/>
        <v>0</v>
      </c>
    </row>
  </sheetData>
  <mergeCells count="11">
    <mergeCell ref="A44:C44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
Załącznik nr &amp;A
do uchwały Nr XIII/57/08
Rady Gminy w Skarżysku Kościelnym
z dnia 31 stycznia 2008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C23"/>
  <sheetViews>
    <sheetView workbookViewId="0" topLeftCell="A1">
      <selection activeCell="G13" sqref="G1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1" customWidth="1"/>
  </cols>
  <sheetData>
    <row r="1" spans="1:12" ht="45" customHeight="1">
      <c r="A1" s="584" t="s">
        <v>328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</row>
    <row r="3" ht="12.75">
      <c r="L3" s="49" t="s">
        <v>43</v>
      </c>
    </row>
    <row r="4" spans="1:81" ht="20.25" customHeight="1">
      <c r="A4" s="537" t="s">
        <v>2</v>
      </c>
      <c r="B4" s="586" t="s">
        <v>3</v>
      </c>
      <c r="C4" s="586" t="s">
        <v>4</v>
      </c>
      <c r="D4" s="534" t="s">
        <v>82</v>
      </c>
      <c r="E4" s="534" t="s">
        <v>81</v>
      </c>
      <c r="F4" s="534" t="s">
        <v>71</v>
      </c>
      <c r="G4" s="534"/>
      <c r="H4" s="534"/>
      <c r="I4" s="534"/>
      <c r="J4" s="534"/>
      <c r="K4" s="534"/>
      <c r="L4" s="534"/>
      <c r="BZ4" s="1"/>
      <c r="CA4" s="1"/>
      <c r="CB4" s="1"/>
      <c r="CC4" s="1"/>
    </row>
    <row r="5" spans="1:81" ht="18" customHeight="1">
      <c r="A5" s="537"/>
      <c r="B5" s="587"/>
      <c r="C5" s="587"/>
      <c r="D5" s="537"/>
      <c r="E5" s="534"/>
      <c r="F5" s="534" t="s">
        <v>79</v>
      </c>
      <c r="G5" s="534" t="s">
        <v>6</v>
      </c>
      <c r="H5" s="534"/>
      <c r="I5" s="534"/>
      <c r="J5" s="534"/>
      <c r="K5" s="534"/>
      <c r="L5" s="534" t="s">
        <v>80</v>
      </c>
      <c r="BZ5" s="1"/>
      <c r="CA5" s="1"/>
      <c r="CB5" s="1"/>
      <c r="CC5" s="1"/>
    </row>
    <row r="6" spans="1:81" ht="69" customHeight="1">
      <c r="A6" s="537"/>
      <c r="B6" s="588"/>
      <c r="C6" s="588"/>
      <c r="D6" s="537"/>
      <c r="E6" s="534"/>
      <c r="F6" s="534"/>
      <c r="G6" s="13" t="s">
        <v>75</v>
      </c>
      <c r="H6" s="13" t="s">
        <v>76</v>
      </c>
      <c r="I6" s="13" t="s">
        <v>77</v>
      </c>
      <c r="J6" s="13" t="s">
        <v>78</v>
      </c>
      <c r="K6" s="13" t="s">
        <v>89</v>
      </c>
      <c r="L6" s="534"/>
      <c r="BZ6" s="1"/>
      <c r="CA6" s="1"/>
      <c r="CB6" s="1"/>
      <c r="CC6" s="1"/>
    </row>
    <row r="7" spans="1:81" ht="8.2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BZ7" s="1"/>
      <c r="CA7" s="1"/>
      <c r="CB7" s="1"/>
      <c r="CC7" s="1"/>
    </row>
    <row r="8" spans="1:77" s="329" customFormat="1" ht="18" customHeight="1">
      <c r="A8" s="327">
        <v>600</v>
      </c>
      <c r="B8" s="327">
        <v>60014</v>
      </c>
      <c r="C8" s="327"/>
      <c r="D8" s="327"/>
      <c r="E8" s="330">
        <v>130000</v>
      </c>
      <c r="F8" s="330">
        <v>0</v>
      </c>
      <c r="G8" s="330"/>
      <c r="H8" s="330"/>
      <c r="I8" s="330">
        <v>0</v>
      </c>
      <c r="J8" s="330"/>
      <c r="K8" s="330"/>
      <c r="L8" s="330">
        <v>130000</v>
      </c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</row>
    <row r="9" spans="1:77" s="329" customFormat="1" ht="18" customHeight="1">
      <c r="A9" s="327">
        <v>754</v>
      </c>
      <c r="B9" s="327">
        <v>75404</v>
      </c>
      <c r="C9" s="327"/>
      <c r="D9" s="327"/>
      <c r="E9" s="330">
        <v>10000</v>
      </c>
      <c r="F9" s="330"/>
      <c r="G9" s="330"/>
      <c r="H9" s="330"/>
      <c r="I9" s="330"/>
      <c r="J9" s="330"/>
      <c r="K9" s="330"/>
      <c r="L9" s="330">
        <v>10000</v>
      </c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</row>
    <row r="10" spans="1:77" s="329" customFormat="1" ht="18" customHeight="1">
      <c r="A10" s="327">
        <v>801</v>
      </c>
      <c r="B10" s="327">
        <v>80113</v>
      </c>
      <c r="C10" s="327"/>
      <c r="D10" s="327"/>
      <c r="E10" s="330">
        <v>16000</v>
      </c>
      <c r="F10" s="330">
        <v>16000</v>
      </c>
      <c r="G10" s="330"/>
      <c r="H10" s="330"/>
      <c r="I10" s="330">
        <v>16000</v>
      </c>
      <c r="J10" s="330"/>
      <c r="K10" s="330"/>
      <c r="L10" s="330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</row>
    <row r="11" spans="1:81" ht="19.5" customHeight="1">
      <c r="A11" s="17"/>
      <c r="B11" s="17"/>
      <c r="C11" s="17"/>
      <c r="D11" s="17"/>
      <c r="E11" s="320"/>
      <c r="F11" s="320"/>
      <c r="G11" s="320"/>
      <c r="H11" s="320"/>
      <c r="I11" s="320"/>
      <c r="J11" s="320"/>
      <c r="K11" s="320"/>
      <c r="L11" s="320">
        <v>0</v>
      </c>
      <c r="BZ11" s="1"/>
      <c r="CA11" s="1"/>
      <c r="CB11" s="1"/>
      <c r="CC11" s="1"/>
    </row>
    <row r="12" spans="1:81" ht="19.5" customHeight="1">
      <c r="A12" s="18"/>
      <c r="B12" s="18"/>
      <c r="C12" s="18"/>
      <c r="D12" s="18"/>
      <c r="E12" s="302"/>
      <c r="F12" s="302"/>
      <c r="G12" s="302"/>
      <c r="H12" s="302"/>
      <c r="I12" s="302"/>
      <c r="J12" s="302"/>
      <c r="K12" s="302"/>
      <c r="L12" s="302"/>
      <c r="BZ12" s="1"/>
      <c r="CA12" s="1"/>
      <c r="CB12" s="1"/>
      <c r="CC12" s="1"/>
    </row>
    <row r="13" spans="1:81" ht="19.5" customHeight="1">
      <c r="A13" s="18"/>
      <c r="B13" s="18"/>
      <c r="C13" s="18"/>
      <c r="D13" s="18"/>
      <c r="E13" s="302"/>
      <c r="F13" s="302"/>
      <c r="G13" s="302"/>
      <c r="H13" s="302"/>
      <c r="I13" s="302"/>
      <c r="J13" s="302"/>
      <c r="K13" s="302"/>
      <c r="L13" s="302"/>
      <c r="BZ13" s="1"/>
      <c r="CA13" s="1"/>
      <c r="CB13" s="1"/>
      <c r="CC13" s="1"/>
    </row>
    <row r="14" spans="1:81" ht="19.5" customHeight="1" hidden="1">
      <c r="A14" s="18"/>
      <c r="B14" s="18"/>
      <c r="C14" s="18"/>
      <c r="D14" s="18"/>
      <c r="E14" s="302"/>
      <c r="F14" s="302"/>
      <c r="G14" s="302"/>
      <c r="H14" s="302"/>
      <c r="I14" s="302"/>
      <c r="J14" s="302"/>
      <c r="K14" s="302"/>
      <c r="L14" s="302"/>
      <c r="BZ14" s="1"/>
      <c r="CA14" s="1"/>
      <c r="CB14" s="1"/>
      <c r="CC14" s="1"/>
    </row>
    <row r="15" spans="1:81" ht="19.5" customHeight="1" hidden="1">
      <c r="A15" s="18"/>
      <c r="B15" s="18"/>
      <c r="C15" s="18"/>
      <c r="D15" s="18"/>
      <c r="E15" s="302"/>
      <c r="F15" s="302"/>
      <c r="G15" s="302"/>
      <c r="H15" s="302"/>
      <c r="I15" s="302"/>
      <c r="J15" s="302"/>
      <c r="K15" s="302"/>
      <c r="L15" s="302"/>
      <c r="BZ15" s="1"/>
      <c r="CA15" s="1"/>
      <c r="CB15" s="1"/>
      <c r="CC15" s="1"/>
    </row>
    <row r="16" spans="1:81" ht="19.5" customHeight="1" hidden="1">
      <c r="A16" s="18"/>
      <c r="B16" s="18"/>
      <c r="C16" s="18"/>
      <c r="D16" s="18"/>
      <c r="E16" s="302"/>
      <c r="F16" s="302"/>
      <c r="G16" s="302"/>
      <c r="H16" s="302"/>
      <c r="I16" s="302"/>
      <c r="J16" s="302"/>
      <c r="K16" s="302"/>
      <c r="L16" s="302"/>
      <c r="BZ16" s="1"/>
      <c r="CA16" s="1"/>
      <c r="CB16" s="1"/>
      <c r="CC16" s="1"/>
    </row>
    <row r="17" spans="1:81" ht="19.5" customHeight="1" hidden="1">
      <c r="A17" s="18"/>
      <c r="B17" s="18"/>
      <c r="C17" s="18"/>
      <c r="D17" s="18"/>
      <c r="E17" s="302"/>
      <c r="F17" s="302"/>
      <c r="G17" s="302"/>
      <c r="H17" s="302"/>
      <c r="I17" s="302"/>
      <c r="J17" s="302"/>
      <c r="K17" s="302"/>
      <c r="L17" s="302"/>
      <c r="BZ17" s="1"/>
      <c r="CA17" s="1"/>
      <c r="CB17" s="1"/>
      <c r="CC17" s="1"/>
    </row>
    <row r="18" spans="1:81" ht="19.5" customHeight="1" hidden="1">
      <c r="A18" s="18"/>
      <c r="B18" s="18"/>
      <c r="C18" s="18"/>
      <c r="D18" s="18"/>
      <c r="E18" s="302"/>
      <c r="F18" s="302"/>
      <c r="G18" s="302"/>
      <c r="H18" s="302"/>
      <c r="I18" s="302"/>
      <c r="J18" s="302"/>
      <c r="K18" s="302"/>
      <c r="L18" s="302"/>
      <c r="BZ18" s="1"/>
      <c r="CA18" s="1"/>
      <c r="CB18" s="1"/>
      <c r="CC18" s="1"/>
    </row>
    <row r="19" spans="1:81" ht="19.5" customHeight="1" hidden="1">
      <c r="A19" s="18"/>
      <c r="B19" s="18"/>
      <c r="C19" s="18"/>
      <c r="D19" s="18"/>
      <c r="E19" s="302"/>
      <c r="F19" s="302"/>
      <c r="G19" s="302"/>
      <c r="H19" s="302"/>
      <c r="I19" s="302"/>
      <c r="J19" s="302"/>
      <c r="K19" s="302"/>
      <c r="L19" s="302"/>
      <c r="BZ19" s="1"/>
      <c r="CA19" s="1"/>
      <c r="CB19" s="1"/>
      <c r="CC19" s="1"/>
    </row>
    <row r="20" spans="1:81" ht="19.5" customHeight="1">
      <c r="A20" s="18"/>
      <c r="B20" s="18"/>
      <c r="C20" s="18"/>
      <c r="D20" s="18"/>
      <c r="E20" s="302"/>
      <c r="F20" s="302"/>
      <c r="G20" s="302"/>
      <c r="H20" s="302"/>
      <c r="I20" s="302"/>
      <c r="J20" s="302"/>
      <c r="K20" s="302"/>
      <c r="L20" s="302"/>
      <c r="BZ20" s="1"/>
      <c r="CA20" s="1"/>
      <c r="CB20" s="1"/>
      <c r="CC20" s="1"/>
    </row>
    <row r="21" spans="1:81" ht="19.5" customHeight="1">
      <c r="A21" s="18"/>
      <c r="B21" s="18"/>
      <c r="C21" s="18"/>
      <c r="D21" s="18"/>
      <c r="E21" s="302"/>
      <c r="F21" s="302"/>
      <c r="G21" s="302"/>
      <c r="H21" s="302"/>
      <c r="I21" s="302"/>
      <c r="J21" s="302"/>
      <c r="K21" s="302"/>
      <c r="L21" s="302"/>
      <c r="BZ21" s="1"/>
      <c r="CA21" s="1"/>
      <c r="CB21" s="1"/>
      <c r="CC21" s="1"/>
    </row>
    <row r="22" spans="1:81" ht="19.5" customHeight="1">
      <c r="A22" s="19"/>
      <c r="B22" s="19"/>
      <c r="C22" s="19"/>
      <c r="D22" s="19"/>
      <c r="E22" s="331"/>
      <c r="F22" s="331"/>
      <c r="G22" s="331"/>
      <c r="H22" s="331"/>
      <c r="I22" s="331"/>
      <c r="J22" s="331"/>
      <c r="K22" s="331"/>
      <c r="L22" s="331"/>
      <c r="BZ22" s="1"/>
      <c r="CA22" s="1"/>
      <c r="CB22" s="1"/>
      <c r="CC22" s="1"/>
    </row>
    <row r="23" spans="1:77" s="363" customFormat="1" ht="24.75" customHeight="1">
      <c r="A23" s="585" t="s">
        <v>90</v>
      </c>
      <c r="B23" s="585"/>
      <c r="C23" s="585"/>
      <c r="D23" s="585"/>
      <c r="E23" s="341">
        <f>SUM(E8:E22)</f>
        <v>156000</v>
      </c>
      <c r="F23" s="341">
        <f aca="true" t="shared" si="0" ref="F23:L23">SUM(F8:F22)</f>
        <v>16000</v>
      </c>
      <c r="G23" s="341">
        <f t="shared" si="0"/>
        <v>0</v>
      </c>
      <c r="H23" s="341">
        <f t="shared" si="0"/>
        <v>0</v>
      </c>
      <c r="I23" s="341">
        <f t="shared" si="0"/>
        <v>16000</v>
      </c>
      <c r="J23" s="341">
        <f t="shared" si="0"/>
        <v>0</v>
      </c>
      <c r="K23" s="341">
        <f t="shared" si="0"/>
        <v>0</v>
      </c>
      <c r="L23" s="341">
        <f t="shared" si="0"/>
        <v>140000</v>
      </c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/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</row>
  </sheetData>
  <mergeCells count="11"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  <mergeCell ref="A23:D23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
Załącznik nr &amp;A
do uchwały Nr XIII/57/08
Rady Gminy w Skarżysku Kościelnym
z dnia 31 stycznia 2008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G15" sqref="G15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536" t="s">
        <v>329</v>
      </c>
      <c r="B1" s="536"/>
      <c r="C1" s="536"/>
      <c r="D1" s="536"/>
      <c r="E1" s="536"/>
    </row>
    <row r="2" spans="4:5" ht="19.5" customHeight="1">
      <c r="D2" s="5"/>
      <c r="E2" s="5"/>
    </row>
    <row r="3" ht="19.5" customHeight="1">
      <c r="E3" s="10" t="s">
        <v>43</v>
      </c>
    </row>
    <row r="4" spans="1:5" ht="19.5" customHeight="1">
      <c r="A4" s="12" t="s">
        <v>61</v>
      </c>
      <c r="B4" s="12" t="s">
        <v>2</v>
      </c>
      <c r="C4" s="12" t="s">
        <v>3</v>
      </c>
      <c r="D4" s="12" t="s">
        <v>46</v>
      </c>
      <c r="E4" s="12" t="s">
        <v>45</v>
      </c>
    </row>
    <row r="5" spans="1:5" ht="7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</row>
    <row r="6" spans="1:5" ht="55.5" customHeight="1">
      <c r="A6" s="461" t="s">
        <v>10</v>
      </c>
      <c r="B6" s="24">
        <v>851</v>
      </c>
      <c r="C6" s="24">
        <v>85121</v>
      </c>
      <c r="D6" s="365" t="s">
        <v>445</v>
      </c>
      <c r="E6" s="313">
        <v>5000</v>
      </c>
    </row>
    <row r="7" spans="1:5" ht="30" customHeight="1">
      <c r="A7" s="461" t="s">
        <v>11</v>
      </c>
      <c r="B7" s="28">
        <v>921</v>
      </c>
      <c r="C7" s="28">
        <v>92116</v>
      </c>
      <c r="D7" s="29" t="s">
        <v>310</v>
      </c>
      <c r="E7" s="315">
        <v>48500</v>
      </c>
    </row>
    <row r="8" spans="1:5" ht="30" customHeight="1">
      <c r="A8" s="332"/>
      <c r="B8" s="332"/>
      <c r="C8" s="332"/>
      <c r="D8" s="333"/>
      <c r="E8" s="334"/>
    </row>
    <row r="9" spans="1:5" ht="30" customHeight="1">
      <c r="A9" s="332"/>
      <c r="B9" s="332"/>
      <c r="C9" s="332"/>
      <c r="D9" s="333"/>
      <c r="E9" s="334"/>
    </row>
    <row r="10" spans="1:5" ht="30" customHeight="1">
      <c r="A10" s="31"/>
      <c r="B10" s="31"/>
      <c r="C10" s="31"/>
      <c r="D10" s="321"/>
      <c r="E10" s="316"/>
    </row>
    <row r="11" spans="1:5" s="363" customFormat="1" ht="30" customHeight="1">
      <c r="A11" s="589" t="s">
        <v>90</v>
      </c>
      <c r="B11" s="590"/>
      <c r="C11" s="590"/>
      <c r="D11" s="591"/>
      <c r="E11" s="341">
        <f>SUM(E6:E10)</f>
        <v>53500</v>
      </c>
    </row>
  </sheetData>
  <mergeCells count="2">
    <mergeCell ref="A1:E1"/>
    <mergeCell ref="A11:D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&amp;A
do uchwały Nr XIII/57/08
Rady Gminy w Skarżysku Kościelnym
z dnia 31 stycznia 2008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9" sqref="D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584" t="s">
        <v>330</v>
      </c>
      <c r="B1" s="584"/>
      <c r="C1" s="584"/>
      <c r="D1" s="584"/>
      <c r="E1" s="584"/>
    </row>
    <row r="2" spans="4:5" ht="19.5" customHeight="1">
      <c r="D2" s="5"/>
      <c r="E2" s="5"/>
    </row>
    <row r="3" spans="4:5" ht="19.5" customHeight="1">
      <c r="D3" s="1"/>
      <c r="E3" s="8" t="s">
        <v>43</v>
      </c>
    </row>
    <row r="4" spans="1:5" ht="19.5" customHeight="1">
      <c r="A4" s="12" t="s">
        <v>61</v>
      </c>
      <c r="B4" s="12" t="s">
        <v>2</v>
      </c>
      <c r="C4" s="12" t="s">
        <v>3</v>
      </c>
      <c r="D4" s="12" t="s">
        <v>44</v>
      </c>
      <c r="E4" s="12" t="s">
        <v>45</v>
      </c>
    </row>
    <row r="5" spans="1:5" s="54" customFormat="1" ht="7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</row>
    <row r="6" spans="1:5" s="1" customFormat="1" ht="66" customHeight="1">
      <c r="A6" s="462" t="s">
        <v>10</v>
      </c>
      <c r="B6" s="24">
        <v>600</v>
      </c>
      <c r="C6" s="24">
        <v>60014</v>
      </c>
      <c r="D6" s="365" t="s">
        <v>463</v>
      </c>
      <c r="E6" s="313">
        <v>130000</v>
      </c>
    </row>
    <row r="7" spans="1:5" s="1" customFormat="1" ht="66" customHeight="1">
      <c r="A7" s="462" t="s">
        <v>11</v>
      </c>
      <c r="B7" s="24">
        <v>801</v>
      </c>
      <c r="C7" s="24">
        <v>80113</v>
      </c>
      <c r="D7" s="365" t="s">
        <v>311</v>
      </c>
      <c r="E7" s="313">
        <v>16000</v>
      </c>
    </row>
    <row r="8" spans="1:5" s="1" customFormat="1" ht="61.5" customHeight="1">
      <c r="A8" s="462" t="s">
        <v>12</v>
      </c>
      <c r="B8" s="24">
        <v>921</v>
      </c>
      <c r="C8" s="24">
        <v>92105</v>
      </c>
      <c r="D8" s="365" t="s">
        <v>444</v>
      </c>
      <c r="E8" s="313">
        <v>6000</v>
      </c>
    </row>
    <row r="9" spans="1:5" s="1" customFormat="1" ht="78.75" customHeight="1">
      <c r="A9" s="462" t="s">
        <v>1</v>
      </c>
      <c r="B9" s="24">
        <v>926</v>
      </c>
      <c r="C9" s="24">
        <v>92605</v>
      </c>
      <c r="D9" s="365" t="s">
        <v>487</v>
      </c>
      <c r="E9" s="313">
        <v>12000</v>
      </c>
    </row>
    <row r="10" spans="1:5" ht="30" customHeight="1">
      <c r="A10" s="366"/>
      <c r="B10" s="366"/>
      <c r="C10" s="366"/>
      <c r="D10" s="366"/>
      <c r="E10" s="367"/>
    </row>
    <row r="11" spans="1:5" s="305" customFormat="1" ht="26.25" customHeight="1">
      <c r="A11" s="589" t="s">
        <v>90</v>
      </c>
      <c r="B11" s="590"/>
      <c r="C11" s="590"/>
      <c r="D11" s="591"/>
      <c r="E11" s="364">
        <f>SUM(E6:E10)</f>
        <v>164000</v>
      </c>
    </row>
  </sheetData>
  <mergeCells count="2">
    <mergeCell ref="A1:E1"/>
    <mergeCell ref="A11:D11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&amp;A
do uchwały Nr XIII/57/08
Rady Gminy w Skarżysku Kościelnym
z dnia 31 stycznia 2008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592" t="s">
        <v>40</v>
      </c>
      <c r="B1" s="592"/>
      <c r="C1" s="592"/>
      <c r="D1" s="5"/>
      <c r="E1" s="5"/>
      <c r="F1" s="5"/>
      <c r="G1" s="5"/>
      <c r="H1" s="5"/>
      <c r="I1" s="5"/>
      <c r="J1" s="5"/>
    </row>
    <row r="2" spans="1:7" ht="19.5" customHeight="1">
      <c r="A2" s="592" t="s">
        <v>47</v>
      </c>
      <c r="B2" s="592"/>
      <c r="C2" s="592"/>
      <c r="D2" s="5"/>
      <c r="E2" s="5"/>
      <c r="F2" s="5"/>
      <c r="G2" s="5"/>
    </row>
    <row r="4" ht="12.75">
      <c r="C4" s="8" t="s">
        <v>43</v>
      </c>
    </row>
    <row r="5" spans="1:10" ht="19.5" customHeight="1">
      <c r="A5" s="12" t="s">
        <v>61</v>
      </c>
      <c r="B5" s="12" t="s">
        <v>0</v>
      </c>
      <c r="C5" s="12" t="s">
        <v>331</v>
      </c>
      <c r="D5" s="6"/>
      <c r="E5" s="6"/>
      <c r="F5" s="6"/>
      <c r="G5" s="6"/>
      <c r="H5" s="6"/>
      <c r="I5" s="7"/>
      <c r="J5" s="7"/>
    </row>
    <row r="6" spans="1:10" ht="19.5" customHeight="1">
      <c r="A6" s="22" t="s">
        <v>9</v>
      </c>
      <c r="B6" s="34" t="s">
        <v>64</v>
      </c>
      <c r="C6" s="343">
        <v>250</v>
      </c>
      <c r="D6" s="6"/>
      <c r="E6" s="6"/>
      <c r="F6" s="6"/>
      <c r="G6" s="6"/>
      <c r="H6" s="6"/>
      <c r="I6" s="7"/>
      <c r="J6" s="7"/>
    </row>
    <row r="7" spans="1:10" ht="19.5" customHeight="1">
      <c r="A7" s="22" t="s">
        <v>13</v>
      </c>
      <c r="B7" s="34" t="s">
        <v>8</v>
      </c>
      <c r="C7" s="343">
        <f>SUM(C8:C9)</f>
        <v>1800</v>
      </c>
      <c r="D7" s="6"/>
      <c r="E7" s="6"/>
      <c r="F7" s="6"/>
      <c r="G7" s="6"/>
      <c r="H7" s="6"/>
      <c r="I7" s="7"/>
      <c r="J7" s="7"/>
    </row>
    <row r="8" spans="1:10" ht="19.5" customHeight="1">
      <c r="A8" s="35" t="s">
        <v>10</v>
      </c>
      <c r="B8" s="36" t="s">
        <v>309</v>
      </c>
      <c r="C8" s="344">
        <v>1800</v>
      </c>
      <c r="D8" s="6"/>
      <c r="E8" s="6"/>
      <c r="F8" s="6"/>
      <c r="G8" s="6"/>
      <c r="H8" s="6"/>
      <c r="I8" s="7"/>
      <c r="J8" s="7"/>
    </row>
    <row r="9" spans="1:10" ht="19.5" customHeight="1">
      <c r="A9" s="30"/>
      <c r="B9" s="38"/>
      <c r="C9" s="346"/>
      <c r="D9" s="6"/>
      <c r="E9" s="6"/>
      <c r="F9" s="6"/>
      <c r="G9" s="6"/>
      <c r="H9" s="6"/>
      <c r="I9" s="7"/>
      <c r="J9" s="7"/>
    </row>
    <row r="10" spans="1:10" ht="19.5" customHeight="1">
      <c r="A10" s="22" t="s">
        <v>14</v>
      </c>
      <c r="B10" s="34" t="s">
        <v>7</v>
      </c>
      <c r="C10" s="343">
        <f>SUM(C11:C16)</f>
        <v>2050</v>
      </c>
      <c r="D10" s="6"/>
      <c r="E10" s="6"/>
      <c r="F10" s="6"/>
      <c r="G10" s="6"/>
      <c r="H10" s="6"/>
      <c r="I10" s="7"/>
      <c r="J10" s="7"/>
    </row>
    <row r="11" spans="1:10" ht="19.5" customHeight="1">
      <c r="A11" s="25" t="s">
        <v>10</v>
      </c>
      <c r="B11" s="39" t="s">
        <v>38</v>
      </c>
      <c r="C11" s="347"/>
      <c r="D11" s="6"/>
      <c r="E11" s="6"/>
      <c r="F11" s="6"/>
      <c r="G11" s="6"/>
      <c r="H11" s="6"/>
      <c r="I11" s="7"/>
      <c r="J11" s="7"/>
    </row>
    <row r="12" spans="1:10" ht="15" customHeight="1">
      <c r="A12" s="27"/>
      <c r="B12" s="37" t="s">
        <v>307</v>
      </c>
      <c r="C12" s="345">
        <v>1050</v>
      </c>
      <c r="D12" s="6"/>
      <c r="E12" s="6"/>
      <c r="F12" s="6"/>
      <c r="G12" s="6"/>
      <c r="H12" s="6"/>
      <c r="I12" s="7"/>
      <c r="J12" s="7"/>
    </row>
    <row r="13" spans="1:10" ht="15" customHeight="1">
      <c r="A13" s="27"/>
      <c r="B13" s="37" t="s">
        <v>308</v>
      </c>
      <c r="C13" s="345">
        <v>500</v>
      </c>
      <c r="D13" s="6"/>
      <c r="E13" s="6"/>
      <c r="F13" s="6"/>
      <c r="G13" s="6"/>
      <c r="H13" s="6"/>
      <c r="I13" s="7"/>
      <c r="J13" s="7"/>
    </row>
    <row r="14" spans="1:10" ht="19.5" customHeight="1">
      <c r="A14" s="27"/>
      <c r="B14" s="37" t="s">
        <v>413</v>
      </c>
      <c r="C14" s="345">
        <v>500</v>
      </c>
      <c r="D14" s="6"/>
      <c r="E14" s="6"/>
      <c r="F14" s="6"/>
      <c r="G14" s="6"/>
      <c r="H14" s="6"/>
      <c r="I14" s="7"/>
      <c r="J14" s="7"/>
    </row>
    <row r="15" spans="1:10" ht="15">
      <c r="A15" s="27"/>
      <c r="B15" s="40"/>
      <c r="C15" s="345"/>
      <c r="D15" s="6"/>
      <c r="E15" s="6"/>
      <c r="F15" s="6"/>
      <c r="G15" s="6"/>
      <c r="H15" s="6"/>
      <c r="I15" s="7"/>
      <c r="J15" s="7"/>
    </row>
    <row r="16" spans="1:10" ht="15" customHeight="1">
      <c r="A16" s="30"/>
      <c r="B16" s="41"/>
      <c r="C16" s="346"/>
      <c r="D16" s="6"/>
      <c r="E16" s="6"/>
      <c r="F16" s="6"/>
      <c r="G16" s="6"/>
      <c r="H16" s="6"/>
      <c r="I16" s="7"/>
      <c r="J16" s="7"/>
    </row>
    <row r="17" spans="1:10" ht="19.5" customHeight="1">
      <c r="A17" s="22" t="s">
        <v>39</v>
      </c>
      <c r="B17" s="34" t="s">
        <v>65</v>
      </c>
      <c r="C17" s="343">
        <v>0</v>
      </c>
      <c r="D17" s="6"/>
      <c r="E17" s="6"/>
      <c r="F17" s="6"/>
      <c r="G17" s="6"/>
      <c r="H17" s="6"/>
      <c r="I17" s="7"/>
      <c r="J17" s="7"/>
    </row>
    <row r="18" spans="1:10" ht="15">
      <c r="A18" s="6"/>
      <c r="B18" s="6"/>
      <c r="C18" s="6"/>
      <c r="D18" s="6"/>
      <c r="E18" s="6"/>
      <c r="F18" s="6"/>
      <c r="G18" s="6"/>
      <c r="H18" s="6"/>
      <c r="I18" s="7"/>
      <c r="J18" s="7"/>
    </row>
    <row r="19" spans="1:10" ht="15">
      <c r="A19" s="6"/>
      <c r="B19" s="6"/>
      <c r="C19" s="6"/>
      <c r="D19" s="6"/>
      <c r="E19" s="6"/>
      <c r="F19" s="6"/>
      <c r="G19" s="6"/>
      <c r="H19" s="6"/>
      <c r="I19" s="7"/>
      <c r="J19" s="7"/>
    </row>
    <row r="20" spans="1:10" ht="15">
      <c r="A20" s="6"/>
      <c r="B20" s="6"/>
      <c r="C20" s="6"/>
      <c r="D20" s="6"/>
      <c r="E20" s="6"/>
      <c r="F20" s="6"/>
      <c r="G20" s="6"/>
      <c r="H20" s="6"/>
      <c r="I20" s="7"/>
      <c r="J20" s="7"/>
    </row>
    <row r="21" spans="1:10" ht="15">
      <c r="A21" s="6"/>
      <c r="B21" s="6"/>
      <c r="C21" s="6"/>
      <c r="D21" s="6"/>
      <c r="E21" s="6"/>
      <c r="F21" s="6"/>
      <c r="G21" s="6"/>
      <c r="H21" s="6"/>
      <c r="I21" s="7"/>
      <c r="J21" s="7"/>
    </row>
    <row r="22" spans="1:10" ht="15">
      <c r="A22" s="6"/>
      <c r="B22" s="6"/>
      <c r="C22" s="6"/>
      <c r="D22" s="6"/>
      <c r="E22" s="6"/>
      <c r="F22" s="6"/>
      <c r="G22" s="6"/>
      <c r="H22" s="6"/>
      <c r="I22" s="7"/>
      <c r="J22" s="7"/>
    </row>
    <row r="23" spans="1:10" ht="15">
      <c r="A23" s="6"/>
      <c r="B23" s="6"/>
      <c r="C23" s="6"/>
      <c r="D23" s="6"/>
      <c r="E23" s="6"/>
      <c r="F23" s="6"/>
      <c r="G23" s="6"/>
      <c r="H23" s="6"/>
      <c r="I23" s="7"/>
      <c r="J23" s="7"/>
    </row>
    <row r="24" spans="1:10" ht="1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">
      <c r="A27" s="7"/>
      <c r="B27" s="7"/>
      <c r="C27" s="7"/>
      <c r="D27" s="7"/>
      <c r="E27" s="7"/>
      <c r="F27" s="7"/>
      <c r="G27" s="7"/>
      <c r="H27" s="7"/>
      <c r="I27" s="7"/>
      <c r="J27" s="7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
Załącznik nr &amp;A
do uchwały Nr  XIII/57/2008
Rady Gminy w Skarżysku Kościelnym
z dnia 31 stycznia 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workbookViewId="0" topLeftCell="A1">
      <selection activeCell="D1" sqref="D1"/>
    </sheetView>
  </sheetViews>
  <sheetFormatPr defaultColWidth="9.00390625" defaultRowHeight="12.75"/>
  <cols>
    <col min="1" max="1" width="4.625" style="62" customWidth="1"/>
    <col min="2" max="2" width="43.25390625" style="62" customWidth="1"/>
    <col min="3" max="3" width="9.875" style="373" customWidth="1"/>
    <col min="4" max="6" width="9.125" style="373" customWidth="1"/>
    <col min="7" max="16384" width="9.125" style="62" customWidth="1"/>
  </cols>
  <sheetData>
    <row r="2" spans="3:6" s="132" customFormat="1" ht="12">
      <c r="C2" s="454" t="s">
        <v>447</v>
      </c>
      <c r="D2" s="454"/>
      <c r="E2" s="454"/>
      <c r="F2" s="454"/>
    </row>
    <row r="3" spans="3:6" s="132" customFormat="1" ht="12">
      <c r="C3" s="454" t="s">
        <v>483</v>
      </c>
      <c r="D3" s="454"/>
      <c r="E3" s="454"/>
      <c r="F3" s="454"/>
    </row>
    <row r="4" spans="3:6" s="132" customFormat="1" ht="12">
      <c r="C4" s="454" t="s">
        <v>441</v>
      </c>
      <c r="D4" s="454"/>
      <c r="E4" s="454"/>
      <c r="F4" s="454"/>
    </row>
    <row r="5" spans="3:6" s="132" customFormat="1" ht="12">
      <c r="C5" s="454" t="s">
        <v>485</v>
      </c>
      <c r="D5" s="454"/>
      <c r="E5" s="454"/>
      <c r="F5" s="454"/>
    </row>
    <row r="6" ht="15.75">
      <c r="C6" s="372"/>
    </row>
    <row r="8" spans="1:6" ht="25.5" customHeight="1">
      <c r="A8" s="522" t="s">
        <v>467</v>
      </c>
      <c r="B8" s="522"/>
      <c r="C8" s="522"/>
      <c r="D8" s="522"/>
      <c r="E8" s="522"/>
      <c r="F8" s="522"/>
    </row>
    <row r="9" spans="1:6" ht="25.5" customHeight="1">
      <c r="A9" s="440"/>
      <c r="B9" s="440"/>
      <c r="C9" s="455"/>
      <c r="D9" s="455"/>
      <c r="E9" s="455"/>
      <c r="F9" s="455"/>
    </row>
    <row r="10" ht="12.75">
      <c r="F10" s="490" t="s">
        <v>420</v>
      </c>
    </row>
    <row r="11" spans="1:6" ht="35.25" customHeight="1">
      <c r="A11" s="523" t="s">
        <v>304</v>
      </c>
      <c r="B11" s="523" t="s">
        <v>468</v>
      </c>
      <c r="C11" s="521" t="s">
        <v>425</v>
      </c>
      <c r="D11" s="521" t="s">
        <v>469</v>
      </c>
      <c r="E11" s="521"/>
      <c r="F11" s="521"/>
    </row>
    <row r="12" spans="1:6" ht="27.75" customHeight="1">
      <c r="A12" s="523"/>
      <c r="B12" s="523"/>
      <c r="C12" s="521"/>
      <c r="D12" s="456" t="s">
        <v>429</v>
      </c>
      <c r="E12" s="456" t="s">
        <v>430</v>
      </c>
      <c r="F12" s="456" t="s">
        <v>470</v>
      </c>
    </row>
    <row r="13" spans="1:6" ht="12.75">
      <c r="A13" s="487" t="s">
        <v>471</v>
      </c>
      <c r="B13" s="444" t="s">
        <v>436</v>
      </c>
      <c r="C13" s="458"/>
      <c r="D13" s="458"/>
      <c r="E13" s="458"/>
      <c r="F13" s="458"/>
    </row>
    <row r="14" spans="1:6" ht="12.75">
      <c r="A14" s="444"/>
      <c r="B14" s="488" t="s">
        <v>433</v>
      </c>
      <c r="C14" s="458"/>
      <c r="D14" s="458"/>
      <c r="E14" s="458"/>
      <c r="F14" s="458"/>
    </row>
    <row r="15" spans="1:6" ht="12.75">
      <c r="A15" s="444"/>
      <c r="B15" s="488" t="s">
        <v>434</v>
      </c>
      <c r="C15" s="458">
        <v>12000</v>
      </c>
      <c r="D15" s="458"/>
      <c r="E15" s="458"/>
      <c r="F15" s="458"/>
    </row>
    <row r="16" spans="1:6" ht="12.75">
      <c r="A16" s="447"/>
      <c r="B16" s="489" t="s">
        <v>435</v>
      </c>
      <c r="C16" s="459">
        <v>36000</v>
      </c>
      <c r="D16" s="459"/>
      <c r="E16" s="459"/>
      <c r="F16" s="459"/>
    </row>
    <row r="17" spans="1:6" ht="12.75">
      <c r="A17" s="487" t="s">
        <v>472</v>
      </c>
      <c r="B17" s="444" t="s">
        <v>473</v>
      </c>
      <c r="C17" s="458"/>
      <c r="D17" s="458"/>
      <c r="E17" s="458"/>
      <c r="F17" s="458"/>
    </row>
    <row r="18" spans="1:6" ht="12.75">
      <c r="A18" s="444"/>
      <c r="B18" s="488" t="s">
        <v>433</v>
      </c>
      <c r="C18" s="458"/>
      <c r="D18" s="458"/>
      <c r="E18" s="458"/>
      <c r="F18" s="458"/>
    </row>
    <row r="19" spans="1:6" ht="12.75">
      <c r="A19" s="444"/>
      <c r="B19" s="488" t="s">
        <v>434</v>
      </c>
      <c r="C19" s="458"/>
      <c r="D19" s="458"/>
      <c r="E19" s="458"/>
      <c r="F19" s="458"/>
    </row>
    <row r="20" spans="1:6" ht="12.75">
      <c r="A20" s="447"/>
      <c r="B20" s="489" t="s">
        <v>435</v>
      </c>
      <c r="C20" s="459"/>
      <c r="D20" s="459"/>
      <c r="E20" s="459"/>
      <c r="F20" s="459"/>
    </row>
    <row r="21" spans="1:6" ht="12.75">
      <c r="A21" s="487"/>
      <c r="B21" s="444" t="s">
        <v>474</v>
      </c>
      <c r="C21" s="458"/>
      <c r="D21" s="458"/>
      <c r="E21" s="458"/>
      <c r="F21" s="458"/>
    </row>
    <row r="22" spans="1:6" ht="12.75">
      <c r="A22" s="444"/>
      <c r="B22" s="488" t="s">
        <v>433</v>
      </c>
      <c r="C22" s="458"/>
      <c r="D22" s="458"/>
      <c r="E22" s="458"/>
      <c r="F22" s="458"/>
    </row>
    <row r="23" spans="1:6" ht="12.75">
      <c r="A23" s="444"/>
      <c r="B23" s="488" t="s">
        <v>434</v>
      </c>
      <c r="C23" s="458">
        <v>12000</v>
      </c>
      <c r="D23" s="458"/>
      <c r="E23" s="458"/>
      <c r="F23" s="458"/>
    </row>
    <row r="24" spans="1:6" ht="12.75">
      <c r="A24" s="447"/>
      <c r="B24" s="489" t="s">
        <v>435</v>
      </c>
      <c r="C24" s="459">
        <v>36000</v>
      </c>
      <c r="D24" s="459"/>
      <c r="E24" s="459"/>
      <c r="F24" s="459"/>
    </row>
  </sheetData>
  <mergeCells count="5">
    <mergeCell ref="C11:C12"/>
    <mergeCell ref="D11:F11"/>
    <mergeCell ref="A8:F8"/>
    <mergeCell ref="A11:A12"/>
    <mergeCell ref="B11:B1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workbookViewId="0" topLeftCell="A1">
      <selection activeCell="J1" sqref="J1"/>
    </sheetView>
  </sheetViews>
  <sheetFormatPr defaultColWidth="9.00390625" defaultRowHeight="12.75"/>
  <cols>
    <col min="1" max="1" width="4.625" style="62" customWidth="1"/>
    <col min="2" max="2" width="35.375" style="450" customWidth="1"/>
    <col min="3" max="3" width="9.125" style="62" customWidth="1"/>
    <col min="4" max="4" width="10.375" style="450" customWidth="1"/>
    <col min="5" max="6" width="9.125" style="62" customWidth="1"/>
    <col min="7" max="7" width="29.875" style="62" customWidth="1"/>
    <col min="8" max="8" width="9.125" style="373" customWidth="1"/>
    <col min="9" max="10" width="9.875" style="373" customWidth="1"/>
    <col min="11" max="16384" width="9.125" style="62" customWidth="1"/>
  </cols>
  <sheetData>
    <row r="2" spans="2:10" s="132" customFormat="1" ht="12">
      <c r="B2" s="449"/>
      <c r="D2" s="449"/>
      <c r="H2" s="454"/>
      <c r="I2" s="454"/>
      <c r="J2" s="454" t="s">
        <v>466</v>
      </c>
    </row>
    <row r="3" spans="2:10" s="132" customFormat="1" ht="12">
      <c r="B3" s="449"/>
      <c r="D3" s="449"/>
      <c r="H3" s="454"/>
      <c r="I3" s="454"/>
      <c r="J3" s="454" t="s">
        <v>486</v>
      </c>
    </row>
    <row r="4" spans="2:10" s="132" customFormat="1" ht="12">
      <c r="B4" s="449"/>
      <c r="D4" s="449"/>
      <c r="H4" s="454"/>
      <c r="I4" s="454"/>
      <c r="J4" s="454" t="s">
        <v>441</v>
      </c>
    </row>
    <row r="5" spans="2:10" s="132" customFormat="1" ht="12">
      <c r="B5" s="449"/>
      <c r="D5" s="449"/>
      <c r="H5" s="454"/>
      <c r="I5" s="454"/>
      <c r="J5" s="454" t="s">
        <v>485</v>
      </c>
    </row>
    <row r="6" spans="2:10" s="132" customFormat="1" ht="12">
      <c r="B6" s="449"/>
      <c r="D6" s="449"/>
      <c r="H6" s="454"/>
      <c r="I6" s="454"/>
      <c r="J6" s="454"/>
    </row>
    <row r="8" spans="1:13" ht="12.75">
      <c r="A8" s="524" t="s">
        <v>419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</row>
    <row r="9" spans="1:13" ht="12.75">
      <c r="A9" s="440"/>
      <c r="B9" s="440"/>
      <c r="C9" s="440"/>
      <c r="D9" s="440"/>
      <c r="E9" s="440"/>
      <c r="F9" s="440"/>
      <c r="G9" s="440"/>
      <c r="H9" s="455"/>
      <c r="I9" s="455"/>
      <c r="J9" s="455"/>
      <c r="K9" s="440"/>
      <c r="L9" s="440"/>
      <c r="M9" s="440"/>
    </row>
    <row r="10" ht="12.75">
      <c r="M10" s="441" t="s">
        <v>420</v>
      </c>
    </row>
    <row r="11" spans="1:13" ht="48" customHeight="1">
      <c r="A11" s="523" t="s">
        <v>304</v>
      </c>
      <c r="B11" s="523" t="s">
        <v>421</v>
      </c>
      <c r="C11" s="523" t="s">
        <v>422</v>
      </c>
      <c r="D11" s="525" t="s">
        <v>67</v>
      </c>
      <c r="E11" s="523" t="s">
        <v>2</v>
      </c>
      <c r="F11" s="525" t="s">
        <v>3</v>
      </c>
      <c r="G11" s="523" t="s">
        <v>423</v>
      </c>
      <c r="H11" s="523"/>
      <c r="I11" s="527" t="s">
        <v>424</v>
      </c>
      <c r="J11" s="521" t="s">
        <v>425</v>
      </c>
      <c r="K11" s="523" t="s">
        <v>426</v>
      </c>
      <c r="L11" s="523"/>
      <c r="M11" s="523"/>
    </row>
    <row r="12" spans="1:13" ht="24">
      <c r="A12" s="523"/>
      <c r="B12" s="523"/>
      <c r="C12" s="523"/>
      <c r="D12" s="526"/>
      <c r="E12" s="523"/>
      <c r="F12" s="526"/>
      <c r="G12" s="442" t="s">
        <v>427</v>
      </c>
      <c r="H12" s="456" t="s">
        <v>428</v>
      </c>
      <c r="I12" s="528"/>
      <c r="J12" s="521"/>
      <c r="K12" s="442" t="s">
        <v>429</v>
      </c>
      <c r="L12" s="442" t="s">
        <v>430</v>
      </c>
      <c r="M12" s="442" t="s">
        <v>431</v>
      </c>
    </row>
    <row r="13" spans="1:13" ht="38.25">
      <c r="A13" s="443" t="s">
        <v>10</v>
      </c>
      <c r="B13" s="451" t="s">
        <v>438</v>
      </c>
      <c r="C13" s="443" t="s">
        <v>437</v>
      </c>
      <c r="D13" s="451" t="s">
        <v>442</v>
      </c>
      <c r="E13" s="443">
        <v>801</v>
      </c>
      <c r="F13" s="443">
        <v>80101</v>
      </c>
      <c r="G13" s="443" t="s">
        <v>432</v>
      </c>
      <c r="H13" s="457"/>
      <c r="I13" s="457"/>
      <c r="J13" s="457"/>
      <c r="K13" s="443"/>
      <c r="L13" s="443"/>
      <c r="M13" s="443"/>
    </row>
    <row r="14" spans="1:13" ht="25.5">
      <c r="A14" s="444"/>
      <c r="B14" s="452" t="s">
        <v>439</v>
      </c>
      <c r="C14" s="444"/>
      <c r="D14" s="452"/>
      <c r="E14" s="444"/>
      <c r="F14" s="444"/>
      <c r="G14" s="445" t="s">
        <v>433</v>
      </c>
      <c r="H14" s="458"/>
      <c r="I14" s="458"/>
      <c r="J14" s="458"/>
      <c r="K14" s="444"/>
      <c r="L14" s="444"/>
      <c r="M14" s="444"/>
    </row>
    <row r="15" spans="1:13" ht="38.25">
      <c r="A15" s="444"/>
      <c r="B15" s="452" t="s">
        <v>440</v>
      </c>
      <c r="C15" s="444"/>
      <c r="D15" s="452"/>
      <c r="E15" s="444"/>
      <c r="F15" s="444"/>
      <c r="G15" s="445" t="s">
        <v>434</v>
      </c>
      <c r="H15" s="458">
        <v>30000</v>
      </c>
      <c r="I15" s="458">
        <v>18000</v>
      </c>
      <c r="J15" s="458">
        <v>12000</v>
      </c>
      <c r="K15" s="444"/>
      <c r="L15" s="444"/>
      <c r="M15" s="444"/>
    </row>
    <row r="16" spans="1:13" ht="24">
      <c r="A16" s="444"/>
      <c r="B16" s="452" t="s">
        <v>446</v>
      </c>
      <c r="C16" s="444"/>
      <c r="D16" s="452"/>
      <c r="E16" s="444"/>
      <c r="F16" s="444"/>
      <c r="G16" s="446" t="s">
        <v>435</v>
      </c>
      <c r="H16" s="458">
        <v>90000</v>
      </c>
      <c r="I16" s="458">
        <v>54000</v>
      </c>
      <c r="J16" s="458">
        <v>36000</v>
      </c>
      <c r="K16" s="444"/>
      <c r="L16" s="444"/>
      <c r="M16" s="444"/>
    </row>
    <row r="17" spans="1:13" ht="12.75">
      <c r="A17" s="444"/>
      <c r="B17" s="452"/>
      <c r="C17" s="444"/>
      <c r="D17" s="452"/>
      <c r="E17" s="444"/>
      <c r="F17" s="444"/>
      <c r="G17" s="444"/>
      <c r="H17" s="458"/>
      <c r="I17" s="458"/>
      <c r="J17" s="458"/>
      <c r="K17" s="444"/>
      <c r="L17" s="444"/>
      <c r="M17" s="444"/>
    </row>
    <row r="18" spans="1:13" ht="12.75">
      <c r="A18" s="444"/>
      <c r="B18" s="452"/>
      <c r="C18" s="444"/>
      <c r="D18" s="452"/>
      <c r="E18" s="444"/>
      <c r="F18" s="444"/>
      <c r="G18" s="444"/>
      <c r="H18" s="458"/>
      <c r="I18" s="458"/>
      <c r="J18" s="458"/>
      <c r="K18" s="444"/>
      <c r="L18" s="444"/>
      <c r="M18" s="444"/>
    </row>
    <row r="19" spans="1:13" ht="12.75">
      <c r="A19" s="444"/>
      <c r="B19" s="452" t="s">
        <v>436</v>
      </c>
      <c r="C19" s="444"/>
      <c r="D19" s="452"/>
      <c r="E19" s="444"/>
      <c r="F19" s="444"/>
      <c r="G19" s="444"/>
      <c r="H19" s="458"/>
      <c r="I19" s="458"/>
      <c r="J19" s="458"/>
      <c r="K19" s="444"/>
      <c r="L19" s="444"/>
      <c r="M19" s="444"/>
    </row>
    <row r="20" spans="1:13" ht="12.75">
      <c r="A20" s="444"/>
      <c r="B20" s="453" t="s">
        <v>433</v>
      </c>
      <c r="C20" s="444"/>
      <c r="D20" s="452"/>
      <c r="E20" s="444"/>
      <c r="F20" s="444"/>
      <c r="G20" s="444"/>
      <c r="H20" s="458"/>
      <c r="I20" s="458"/>
      <c r="J20" s="458"/>
      <c r="K20" s="444"/>
      <c r="L20" s="444"/>
      <c r="M20" s="444"/>
    </row>
    <row r="21" spans="1:13" ht="12.75">
      <c r="A21" s="444"/>
      <c r="B21" s="453" t="s">
        <v>434</v>
      </c>
      <c r="C21" s="444"/>
      <c r="D21" s="452"/>
      <c r="E21" s="444"/>
      <c r="F21" s="444"/>
      <c r="G21" s="444"/>
      <c r="H21" s="458">
        <v>30000</v>
      </c>
      <c r="I21" s="458">
        <v>18000</v>
      </c>
      <c r="J21" s="458">
        <v>12000</v>
      </c>
      <c r="K21" s="444"/>
      <c r="L21" s="444"/>
      <c r="M21" s="444"/>
    </row>
    <row r="22" spans="1:13" ht="28.5" customHeight="1">
      <c r="A22" s="447"/>
      <c r="B22" s="448" t="s">
        <v>435</v>
      </c>
      <c r="C22" s="447"/>
      <c r="D22" s="460"/>
      <c r="E22" s="447"/>
      <c r="F22" s="447"/>
      <c r="G22" s="447"/>
      <c r="H22" s="459">
        <v>90000</v>
      </c>
      <c r="I22" s="459">
        <v>54000</v>
      </c>
      <c r="J22" s="459">
        <v>36000</v>
      </c>
      <c r="K22" s="447"/>
      <c r="L22" s="447"/>
      <c r="M22" s="447"/>
    </row>
  </sheetData>
  <sheetProtection/>
  <mergeCells count="11">
    <mergeCell ref="J11:J12"/>
    <mergeCell ref="K11:M11"/>
    <mergeCell ref="A8:M8"/>
    <mergeCell ref="A11:A12"/>
    <mergeCell ref="B11:B12"/>
    <mergeCell ref="C11:C12"/>
    <mergeCell ref="D11:D12"/>
    <mergeCell ref="F11:F12"/>
    <mergeCell ref="E11:E12"/>
    <mergeCell ref="I11:I12"/>
    <mergeCell ref="G11:H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S3048"/>
  <sheetViews>
    <sheetView workbookViewId="0" topLeftCell="A1">
      <selection activeCell="L1" sqref="L1"/>
    </sheetView>
  </sheetViews>
  <sheetFormatPr defaultColWidth="9.00390625" defaultRowHeight="12.75"/>
  <cols>
    <col min="1" max="1" width="4.875" style="128" customWidth="1"/>
    <col min="2" max="2" width="6.125" style="130" customWidth="1"/>
    <col min="3" max="3" width="7.875" style="134" customWidth="1"/>
    <col min="4" max="4" width="7.75390625" style="135" hidden="1" customWidth="1"/>
    <col min="5" max="5" width="23.875" style="133" customWidth="1"/>
    <col min="6" max="13" width="10.75390625" style="136" customWidth="1"/>
    <col min="14" max="16384" width="10.75390625" style="132" customWidth="1"/>
  </cols>
  <sheetData>
    <row r="1" spans="3:13" ht="15" customHeight="1">
      <c r="C1" s="131"/>
      <c r="D1" s="129"/>
      <c r="F1" s="129"/>
      <c r="G1" s="129"/>
      <c r="H1" s="129"/>
      <c r="I1" s="129"/>
      <c r="J1" s="129"/>
      <c r="K1" s="129"/>
      <c r="L1" s="129"/>
      <c r="M1" s="129"/>
    </row>
    <row r="2" ht="12">
      <c r="J2" s="137" t="s">
        <v>168</v>
      </c>
    </row>
    <row r="3" spans="7:10" ht="12">
      <c r="G3" s="138"/>
      <c r="J3" s="137" t="s">
        <v>483</v>
      </c>
    </row>
    <row r="4" ht="12">
      <c r="J4" s="137" t="s">
        <v>169</v>
      </c>
    </row>
    <row r="5" spans="5:10" ht="12">
      <c r="E5" s="139"/>
      <c r="J5" s="137" t="s">
        <v>479</v>
      </c>
    </row>
    <row r="6" spans="1:15" s="140" customFormat="1" ht="12">
      <c r="A6" s="56"/>
      <c r="B6" s="56"/>
      <c r="C6" s="56"/>
      <c r="D6" s="56"/>
      <c r="E6" s="529" t="s">
        <v>316</v>
      </c>
      <c r="F6" s="530"/>
      <c r="G6" s="530"/>
      <c r="H6" s="530"/>
      <c r="I6" s="530"/>
      <c r="J6" s="530"/>
      <c r="K6" s="56"/>
      <c r="L6" s="56"/>
      <c r="M6" s="56"/>
      <c r="O6" s="132"/>
    </row>
    <row r="7" spans="1:15" s="140" customFormat="1" ht="12">
      <c r="A7" s="56"/>
      <c r="B7" s="56"/>
      <c r="C7" s="56"/>
      <c r="D7" s="56"/>
      <c r="E7" s="56"/>
      <c r="F7" s="335"/>
      <c r="G7" s="335"/>
      <c r="H7" s="335"/>
      <c r="I7" s="335"/>
      <c r="J7" s="335"/>
      <c r="K7" s="56"/>
      <c r="L7" s="56"/>
      <c r="M7" s="338" t="s">
        <v>43</v>
      </c>
      <c r="O7" s="132"/>
    </row>
    <row r="8" spans="1:15" s="128" customFormat="1" ht="12">
      <c r="A8" s="513" t="s">
        <v>304</v>
      </c>
      <c r="B8" s="508" t="s">
        <v>2</v>
      </c>
      <c r="C8" s="496" t="s">
        <v>3</v>
      </c>
      <c r="D8" s="496" t="s">
        <v>170</v>
      </c>
      <c r="E8" s="513" t="s">
        <v>15</v>
      </c>
      <c r="F8" s="531" t="s">
        <v>317</v>
      </c>
      <c r="G8" s="510" t="s">
        <v>6</v>
      </c>
      <c r="H8" s="511"/>
      <c r="I8" s="511"/>
      <c r="J8" s="511"/>
      <c r="K8" s="511"/>
      <c r="L8" s="512"/>
      <c r="M8" s="531" t="s">
        <v>41</v>
      </c>
      <c r="O8" s="132"/>
    </row>
    <row r="9" spans="1:15" s="143" customFormat="1" ht="12">
      <c r="A9" s="514"/>
      <c r="B9" s="509"/>
      <c r="C9" s="497"/>
      <c r="D9" s="497"/>
      <c r="E9" s="514"/>
      <c r="F9" s="532"/>
      <c r="G9" s="531" t="s">
        <v>38</v>
      </c>
      <c r="H9" s="503" t="s">
        <v>71</v>
      </c>
      <c r="I9" s="504"/>
      <c r="J9" s="504"/>
      <c r="K9" s="504"/>
      <c r="L9" s="505"/>
      <c r="M9" s="532"/>
      <c r="O9" s="132"/>
    </row>
    <row r="10" spans="1:15" s="143" customFormat="1" ht="48">
      <c r="A10" s="500"/>
      <c r="B10" s="495"/>
      <c r="C10" s="498"/>
      <c r="D10" s="498"/>
      <c r="E10" s="500"/>
      <c r="F10" s="533"/>
      <c r="G10" s="533"/>
      <c r="H10" s="144" t="s">
        <v>244</v>
      </c>
      <c r="I10" s="144" t="s">
        <v>243</v>
      </c>
      <c r="J10" s="144" t="s">
        <v>72</v>
      </c>
      <c r="K10" s="258" t="s">
        <v>73</v>
      </c>
      <c r="L10" s="258" t="s">
        <v>74</v>
      </c>
      <c r="M10" s="533"/>
      <c r="O10" s="132"/>
    </row>
    <row r="11" spans="1:15" s="151" customFormat="1" ht="12">
      <c r="A11" s="260">
        <v>1</v>
      </c>
      <c r="B11" s="146">
        <v>2</v>
      </c>
      <c r="C11" s="147">
        <v>3</v>
      </c>
      <c r="D11" s="148"/>
      <c r="E11" s="145">
        <v>4</v>
      </c>
      <c r="F11" s="149">
        <v>5</v>
      </c>
      <c r="G11" s="150">
        <v>6</v>
      </c>
      <c r="H11" s="149">
        <v>7</v>
      </c>
      <c r="I11" s="149">
        <v>8</v>
      </c>
      <c r="J11" s="149">
        <v>9</v>
      </c>
      <c r="K11" s="149">
        <v>10</v>
      </c>
      <c r="L11" s="149">
        <v>11</v>
      </c>
      <c r="M11" s="149">
        <v>12</v>
      </c>
      <c r="O11" s="140"/>
    </row>
    <row r="12" spans="1:15" s="140" customFormat="1" ht="12.75">
      <c r="A12" s="55" t="s">
        <v>10</v>
      </c>
      <c r="B12" s="152">
        <v>10</v>
      </c>
      <c r="C12" s="153"/>
      <c r="D12" s="154"/>
      <c r="E12" s="298" t="s">
        <v>111</v>
      </c>
      <c r="F12" s="155">
        <f aca="true" t="shared" si="0" ref="F12:F52">SUM(G12+M12)</f>
        <v>6640</v>
      </c>
      <c r="G12" s="156">
        <f aca="true" t="shared" si="1" ref="G12:M12">SUM(G13,G16,G18)</f>
        <v>6640</v>
      </c>
      <c r="H12" s="156">
        <f t="shared" si="1"/>
        <v>0</v>
      </c>
      <c r="I12" s="156">
        <f t="shared" si="1"/>
        <v>0</v>
      </c>
      <c r="J12" s="156">
        <f t="shared" si="1"/>
        <v>0</v>
      </c>
      <c r="K12" s="156">
        <f t="shared" si="1"/>
        <v>0</v>
      </c>
      <c r="L12" s="156">
        <f t="shared" si="1"/>
        <v>0</v>
      </c>
      <c r="M12" s="157">
        <f t="shared" si="1"/>
        <v>0</v>
      </c>
      <c r="O12" s="132"/>
    </row>
    <row r="13" spans="1:13" s="166" customFormat="1" ht="12">
      <c r="A13" s="158"/>
      <c r="B13" s="160"/>
      <c r="C13" s="161">
        <v>1018</v>
      </c>
      <c r="D13" s="162"/>
      <c r="E13" s="159" t="s">
        <v>171</v>
      </c>
      <c r="F13" s="163">
        <f t="shared" si="0"/>
        <v>2000</v>
      </c>
      <c r="G13" s="164">
        <f>SUM(G14:G15)</f>
        <v>2000</v>
      </c>
      <c r="H13" s="164">
        <f>SUM(H14:H15)</f>
        <v>0</v>
      </c>
      <c r="I13" s="164"/>
      <c r="J13" s="164">
        <f>SUM(J14:J15)</f>
        <v>0</v>
      </c>
      <c r="K13" s="164">
        <f>SUM(K14:K15)</f>
        <v>0</v>
      </c>
      <c r="L13" s="164">
        <f>SUM(L14:L15)</f>
        <v>0</v>
      </c>
      <c r="M13" s="165">
        <f>SUM(M14:M15)</f>
        <v>0</v>
      </c>
    </row>
    <row r="14" spans="1:13" s="166" customFormat="1" ht="24" hidden="1">
      <c r="A14" s="158"/>
      <c r="B14" s="160"/>
      <c r="C14" s="167"/>
      <c r="D14" s="162">
        <v>4210</v>
      </c>
      <c r="E14" s="297" t="s">
        <v>172</v>
      </c>
      <c r="F14" s="163">
        <f t="shared" si="0"/>
        <v>1000</v>
      </c>
      <c r="G14" s="168">
        <v>1000</v>
      </c>
      <c r="H14" s="168"/>
      <c r="I14" s="169"/>
      <c r="J14" s="169"/>
      <c r="K14" s="169"/>
      <c r="L14" s="169"/>
      <c r="M14" s="170"/>
    </row>
    <row r="15" spans="1:13" s="166" customFormat="1" ht="12" hidden="1">
      <c r="A15" s="158"/>
      <c r="B15" s="160"/>
      <c r="C15" s="167"/>
      <c r="D15" s="162">
        <v>4300</v>
      </c>
      <c r="E15" s="297" t="s">
        <v>173</v>
      </c>
      <c r="F15" s="163">
        <f t="shared" si="0"/>
        <v>1000</v>
      </c>
      <c r="G15" s="168">
        <v>1000</v>
      </c>
      <c r="H15" s="168"/>
      <c r="I15" s="169"/>
      <c r="J15" s="169"/>
      <c r="K15" s="169"/>
      <c r="L15" s="169"/>
      <c r="M15" s="170"/>
    </row>
    <row r="16" spans="1:13" s="166" customFormat="1" ht="12">
      <c r="A16" s="158"/>
      <c r="B16" s="160"/>
      <c r="C16" s="167">
        <v>1030</v>
      </c>
      <c r="D16" s="162"/>
      <c r="E16" s="159" t="s">
        <v>174</v>
      </c>
      <c r="F16" s="163">
        <f t="shared" si="0"/>
        <v>1640</v>
      </c>
      <c r="G16" s="164">
        <f>SUM(G17:G17)</f>
        <v>1640</v>
      </c>
      <c r="H16" s="164">
        <f>SUM(H17:H17)</f>
        <v>0</v>
      </c>
      <c r="I16" s="164"/>
      <c r="J16" s="164">
        <f>SUM(J17:J17)</f>
        <v>0</v>
      </c>
      <c r="K16" s="164">
        <f>SUM(K17:K17)</f>
        <v>0</v>
      </c>
      <c r="L16" s="164">
        <f>SUM(L17:L17)</f>
        <v>0</v>
      </c>
      <c r="M16" s="165">
        <f>SUM(M17:M17)</f>
        <v>0</v>
      </c>
    </row>
    <row r="17" spans="1:13" ht="48" hidden="1">
      <c r="A17" s="171"/>
      <c r="B17" s="173"/>
      <c r="C17" s="167"/>
      <c r="D17" s="162">
        <v>2850</v>
      </c>
      <c r="E17" s="172" t="s">
        <v>288</v>
      </c>
      <c r="F17" s="163">
        <f t="shared" si="0"/>
        <v>1640</v>
      </c>
      <c r="G17" s="174">
        <v>1640</v>
      </c>
      <c r="H17" s="175"/>
      <c r="I17" s="175"/>
      <c r="J17" s="175"/>
      <c r="K17" s="175"/>
      <c r="L17" s="175"/>
      <c r="M17" s="176"/>
    </row>
    <row r="18" spans="1:19" s="166" customFormat="1" ht="12">
      <c r="A18" s="158"/>
      <c r="B18" s="160"/>
      <c r="C18" s="167">
        <v>1095</v>
      </c>
      <c r="D18" s="162"/>
      <c r="E18" s="159" t="s">
        <v>113</v>
      </c>
      <c r="F18" s="463">
        <f t="shared" si="0"/>
        <v>3000</v>
      </c>
      <c r="G18" s="165">
        <f aca="true" t="shared" si="2" ref="G18:M18">SUM(G19:G21)</f>
        <v>3000</v>
      </c>
      <c r="H18" s="165">
        <f t="shared" si="2"/>
        <v>0</v>
      </c>
      <c r="I18" s="165">
        <f t="shared" si="2"/>
        <v>0</v>
      </c>
      <c r="J18" s="165">
        <f t="shared" si="2"/>
        <v>0</v>
      </c>
      <c r="K18" s="165">
        <f t="shared" si="2"/>
        <v>0</v>
      </c>
      <c r="L18" s="165">
        <f t="shared" si="2"/>
        <v>0</v>
      </c>
      <c r="M18" s="165">
        <f t="shared" si="2"/>
        <v>0</v>
      </c>
      <c r="Q18" s="177"/>
      <c r="R18" s="178"/>
      <c r="S18" s="178"/>
    </row>
    <row r="19" spans="1:19" ht="24" hidden="1">
      <c r="A19" s="171"/>
      <c r="B19" s="173"/>
      <c r="C19" s="167"/>
      <c r="D19" s="162">
        <v>4210</v>
      </c>
      <c r="E19" s="172" t="s">
        <v>172</v>
      </c>
      <c r="F19" s="163">
        <f t="shared" si="0"/>
        <v>1000</v>
      </c>
      <c r="G19" s="174">
        <v>1000</v>
      </c>
      <c r="H19" s="175"/>
      <c r="I19" s="175"/>
      <c r="J19" s="175"/>
      <c r="K19" s="175"/>
      <c r="L19" s="175"/>
      <c r="M19" s="176"/>
      <c r="Q19" s="177"/>
      <c r="R19" s="179"/>
      <c r="S19" s="179"/>
    </row>
    <row r="20" spans="1:19" ht="12" hidden="1">
      <c r="A20" s="171"/>
      <c r="B20" s="173"/>
      <c r="C20" s="180"/>
      <c r="D20" s="181">
        <v>4300</v>
      </c>
      <c r="E20" s="172" t="s">
        <v>173</v>
      </c>
      <c r="F20" s="163">
        <f t="shared" si="0"/>
        <v>1000</v>
      </c>
      <c r="G20" s="174">
        <v>1000</v>
      </c>
      <c r="H20" s="175"/>
      <c r="I20" s="175"/>
      <c r="J20" s="175"/>
      <c r="K20" s="175"/>
      <c r="L20" s="175"/>
      <c r="M20" s="176"/>
      <c r="Q20" s="177"/>
      <c r="R20" s="179"/>
      <c r="S20" s="179"/>
    </row>
    <row r="21" spans="1:19" ht="12" hidden="1">
      <c r="A21" s="171"/>
      <c r="B21" s="173"/>
      <c r="C21" s="180"/>
      <c r="D21" s="181">
        <v>4430</v>
      </c>
      <c r="E21" s="172" t="s">
        <v>175</v>
      </c>
      <c r="F21" s="163">
        <f t="shared" si="0"/>
        <v>1000</v>
      </c>
      <c r="G21" s="174">
        <v>1000</v>
      </c>
      <c r="H21" s="175"/>
      <c r="I21" s="175"/>
      <c r="J21" s="175"/>
      <c r="K21" s="175"/>
      <c r="L21" s="175"/>
      <c r="M21" s="176"/>
      <c r="Q21" s="177"/>
      <c r="R21" s="179"/>
      <c r="S21" s="179"/>
    </row>
    <row r="22" spans="1:13" s="140" customFormat="1" ht="38.25">
      <c r="A22" s="57" t="s">
        <v>11</v>
      </c>
      <c r="B22" s="182">
        <v>400</v>
      </c>
      <c r="C22" s="183"/>
      <c r="D22" s="184"/>
      <c r="E22" s="323" t="s">
        <v>480</v>
      </c>
      <c r="F22" s="356">
        <f>SUM(G22+M22)</f>
        <v>20000</v>
      </c>
      <c r="G22" s="362">
        <f>SUM(G23)</f>
        <v>20000</v>
      </c>
      <c r="H22" s="362">
        <f aca="true" t="shared" si="3" ref="H22:M22">SUM(H23)</f>
        <v>1464</v>
      </c>
      <c r="I22" s="362">
        <f t="shared" si="3"/>
        <v>258</v>
      </c>
      <c r="J22" s="362">
        <f t="shared" si="3"/>
        <v>0</v>
      </c>
      <c r="K22" s="362">
        <f t="shared" si="3"/>
        <v>0</v>
      </c>
      <c r="L22" s="362">
        <f t="shared" si="3"/>
        <v>0</v>
      </c>
      <c r="M22" s="362">
        <f t="shared" si="3"/>
        <v>0</v>
      </c>
    </row>
    <row r="23" spans="1:13" s="166" customFormat="1" ht="12">
      <c r="A23" s="158"/>
      <c r="B23" s="189"/>
      <c r="C23" s="180">
        <v>40002</v>
      </c>
      <c r="D23" s="181"/>
      <c r="E23" s="159" t="s">
        <v>484</v>
      </c>
      <c r="F23" s="225">
        <f>SUM(G23+M23)</f>
        <v>20000</v>
      </c>
      <c r="G23" s="322">
        <f aca="true" t="shared" si="4" ref="G23:M23">SUM(G24:G30)</f>
        <v>20000</v>
      </c>
      <c r="H23" s="322">
        <f t="shared" si="4"/>
        <v>1464</v>
      </c>
      <c r="I23" s="322">
        <f t="shared" si="4"/>
        <v>258</v>
      </c>
      <c r="J23" s="322">
        <f t="shared" si="4"/>
        <v>0</v>
      </c>
      <c r="K23" s="322">
        <f t="shared" si="4"/>
        <v>0</v>
      </c>
      <c r="L23" s="322">
        <f t="shared" si="4"/>
        <v>0</v>
      </c>
      <c r="M23" s="322">
        <f t="shared" si="4"/>
        <v>0</v>
      </c>
    </row>
    <row r="24" spans="1:13" s="166" customFormat="1" ht="12" hidden="1">
      <c r="A24" s="158"/>
      <c r="B24" s="189"/>
      <c r="C24" s="180"/>
      <c r="D24" s="181">
        <v>4110</v>
      </c>
      <c r="E24" s="159"/>
      <c r="F24" s="219">
        <f aca="true" t="shared" si="5" ref="F24:F30">SUM(G24+M24)</f>
        <v>222</v>
      </c>
      <c r="G24" s="322">
        <v>222</v>
      </c>
      <c r="H24" s="191"/>
      <c r="I24" s="191">
        <v>222</v>
      </c>
      <c r="J24" s="192"/>
      <c r="K24" s="191"/>
      <c r="L24" s="192"/>
      <c r="M24" s="192"/>
    </row>
    <row r="25" spans="1:13" s="166" customFormat="1" ht="12" hidden="1">
      <c r="A25" s="158"/>
      <c r="B25" s="189"/>
      <c r="C25" s="180"/>
      <c r="D25" s="181">
        <v>4120</v>
      </c>
      <c r="E25" s="159"/>
      <c r="F25" s="219">
        <f t="shared" si="5"/>
        <v>36</v>
      </c>
      <c r="G25" s="322">
        <v>36</v>
      </c>
      <c r="H25" s="191"/>
      <c r="I25" s="191">
        <v>36</v>
      </c>
      <c r="J25" s="192"/>
      <c r="K25" s="191"/>
      <c r="L25" s="192"/>
      <c r="M25" s="192"/>
    </row>
    <row r="26" spans="1:13" s="166" customFormat="1" ht="12" hidden="1">
      <c r="A26" s="158"/>
      <c r="B26" s="189"/>
      <c r="C26" s="180"/>
      <c r="D26" s="181">
        <v>4170</v>
      </c>
      <c r="E26" s="159"/>
      <c r="F26" s="219">
        <f t="shared" si="5"/>
        <v>1464</v>
      </c>
      <c r="G26" s="322">
        <v>1464</v>
      </c>
      <c r="H26" s="191">
        <v>1464</v>
      </c>
      <c r="I26" s="191"/>
      <c r="J26" s="192"/>
      <c r="K26" s="191"/>
      <c r="L26" s="192"/>
      <c r="M26" s="192"/>
    </row>
    <row r="27" spans="1:13" s="166" customFormat="1" ht="12" hidden="1">
      <c r="A27" s="158"/>
      <c r="B27" s="189"/>
      <c r="C27" s="180"/>
      <c r="D27" s="181">
        <v>4260</v>
      </c>
      <c r="E27" s="159"/>
      <c r="F27" s="219">
        <f t="shared" si="5"/>
        <v>1000</v>
      </c>
      <c r="G27" s="322">
        <v>1000</v>
      </c>
      <c r="H27" s="191"/>
      <c r="I27" s="191"/>
      <c r="J27" s="192"/>
      <c r="K27" s="191"/>
      <c r="L27" s="192"/>
      <c r="M27" s="192"/>
    </row>
    <row r="28" spans="1:13" ht="12" hidden="1">
      <c r="A28" s="171"/>
      <c r="B28" s="194"/>
      <c r="C28" s="180"/>
      <c r="D28" s="181">
        <v>4300</v>
      </c>
      <c r="E28" s="172"/>
      <c r="F28" s="219">
        <f t="shared" si="5"/>
        <v>15278</v>
      </c>
      <c r="G28" s="324">
        <v>15278</v>
      </c>
      <c r="H28" s="197"/>
      <c r="I28" s="197"/>
      <c r="J28" s="176">
        <v>0</v>
      </c>
      <c r="K28" s="197"/>
      <c r="L28" s="176"/>
      <c r="M28" s="176"/>
    </row>
    <row r="29" spans="1:13" ht="12" hidden="1">
      <c r="A29" s="171"/>
      <c r="B29" s="194"/>
      <c r="C29" s="180"/>
      <c r="D29" s="181">
        <v>4430</v>
      </c>
      <c r="E29" s="172"/>
      <c r="F29" s="219">
        <f t="shared" si="5"/>
        <v>500</v>
      </c>
      <c r="G29" s="324">
        <v>500</v>
      </c>
      <c r="H29" s="197"/>
      <c r="I29" s="197"/>
      <c r="J29" s="176"/>
      <c r="K29" s="197"/>
      <c r="L29" s="176"/>
      <c r="M29" s="176"/>
    </row>
    <row r="30" spans="1:13" ht="12" hidden="1">
      <c r="A30" s="171"/>
      <c r="B30" s="194"/>
      <c r="C30" s="180"/>
      <c r="D30" s="181">
        <v>4530</v>
      </c>
      <c r="E30" s="172"/>
      <c r="F30" s="219">
        <f t="shared" si="5"/>
        <v>1500</v>
      </c>
      <c r="G30" s="324">
        <v>1500</v>
      </c>
      <c r="H30" s="197"/>
      <c r="I30" s="197"/>
      <c r="J30" s="176"/>
      <c r="K30" s="197"/>
      <c r="L30" s="176"/>
      <c r="M30" s="176"/>
    </row>
    <row r="31" spans="1:13" s="140" customFormat="1" ht="12.75">
      <c r="A31" s="57" t="s">
        <v>12</v>
      </c>
      <c r="B31" s="182">
        <v>600</v>
      </c>
      <c r="C31" s="183"/>
      <c r="D31" s="184"/>
      <c r="E31" s="323" t="s">
        <v>151</v>
      </c>
      <c r="F31" s="356">
        <f t="shared" si="0"/>
        <v>385000</v>
      </c>
      <c r="G31" s="362">
        <f aca="true" t="shared" si="6" ref="G31:M31">SUM(G32,G35,G42)</f>
        <v>155000</v>
      </c>
      <c r="H31" s="362">
        <f t="shared" si="6"/>
        <v>3000</v>
      </c>
      <c r="I31" s="362">
        <f t="shared" si="6"/>
        <v>0</v>
      </c>
      <c r="J31" s="362">
        <f t="shared" si="6"/>
        <v>0</v>
      </c>
      <c r="K31" s="362">
        <f t="shared" si="6"/>
        <v>0</v>
      </c>
      <c r="L31" s="362">
        <f t="shared" si="6"/>
        <v>0</v>
      </c>
      <c r="M31" s="362">
        <f t="shared" si="6"/>
        <v>230000</v>
      </c>
    </row>
    <row r="32" spans="1:13" s="166" customFormat="1" ht="12">
      <c r="A32" s="158"/>
      <c r="B32" s="189"/>
      <c r="C32" s="180">
        <v>60014</v>
      </c>
      <c r="D32" s="181"/>
      <c r="E32" s="159" t="s">
        <v>406</v>
      </c>
      <c r="F32" s="219">
        <f>SUM(G32+M32)</f>
        <v>130000</v>
      </c>
      <c r="G32" s="322">
        <f aca="true" t="shared" si="7" ref="G32:M32">SUM(G33:G34)</f>
        <v>0</v>
      </c>
      <c r="H32" s="192">
        <f t="shared" si="7"/>
        <v>0</v>
      </c>
      <c r="I32" s="192">
        <f t="shared" si="7"/>
        <v>0</v>
      </c>
      <c r="J32" s="192">
        <f t="shared" si="7"/>
        <v>0</v>
      </c>
      <c r="K32" s="192">
        <f t="shared" si="7"/>
        <v>0</v>
      </c>
      <c r="L32" s="192">
        <f t="shared" si="7"/>
        <v>0</v>
      </c>
      <c r="M32" s="192">
        <f t="shared" si="7"/>
        <v>130000</v>
      </c>
    </row>
    <row r="33" spans="1:13" ht="12" hidden="1">
      <c r="A33" s="171"/>
      <c r="B33" s="194"/>
      <c r="C33" s="180"/>
      <c r="D33" s="181">
        <v>2320</v>
      </c>
      <c r="E33" s="172" t="s">
        <v>175</v>
      </c>
      <c r="F33" s="325">
        <f>SUM(G33+M33)</f>
        <v>0</v>
      </c>
      <c r="G33" s="324">
        <v>0</v>
      </c>
      <c r="H33" s="197"/>
      <c r="I33" s="197"/>
      <c r="J33" s="176">
        <v>0</v>
      </c>
      <c r="K33" s="197"/>
      <c r="L33" s="176"/>
      <c r="M33" s="176"/>
    </row>
    <row r="34" spans="1:13" ht="24" hidden="1">
      <c r="A34" s="171"/>
      <c r="B34" s="194"/>
      <c r="C34" s="180"/>
      <c r="D34" s="181">
        <v>6620</v>
      </c>
      <c r="E34" s="172" t="s">
        <v>190</v>
      </c>
      <c r="F34" s="325">
        <f>SUM(G34+M34)</f>
        <v>130000</v>
      </c>
      <c r="G34" s="324"/>
      <c r="H34" s="197"/>
      <c r="I34" s="197"/>
      <c r="J34" s="176"/>
      <c r="K34" s="197"/>
      <c r="L34" s="176"/>
      <c r="M34" s="176">
        <v>130000</v>
      </c>
    </row>
    <row r="35" spans="1:13" s="166" customFormat="1" ht="12">
      <c r="A35" s="158"/>
      <c r="B35" s="189"/>
      <c r="C35" s="180">
        <v>60016</v>
      </c>
      <c r="D35" s="181"/>
      <c r="E35" s="159" t="s">
        <v>153</v>
      </c>
      <c r="F35" s="219">
        <f t="shared" si="0"/>
        <v>195000</v>
      </c>
      <c r="G35" s="322">
        <f aca="true" t="shared" si="8" ref="G35:M35">SUM(G36:G41)</f>
        <v>95000</v>
      </c>
      <c r="H35" s="192">
        <f t="shared" si="8"/>
        <v>3000</v>
      </c>
      <c r="I35" s="192">
        <f t="shared" si="8"/>
        <v>0</v>
      </c>
      <c r="J35" s="192">
        <f t="shared" si="8"/>
        <v>0</v>
      </c>
      <c r="K35" s="192">
        <f t="shared" si="8"/>
        <v>0</v>
      </c>
      <c r="L35" s="192">
        <f t="shared" si="8"/>
        <v>0</v>
      </c>
      <c r="M35" s="192">
        <f t="shared" si="8"/>
        <v>100000</v>
      </c>
    </row>
    <row r="36" spans="1:13" s="166" customFormat="1" ht="12" hidden="1">
      <c r="A36" s="158"/>
      <c r="B36" s="189"/>
      <c r="C36" s="180"/>
      <c r="D36" s="181">
        <v>4170</v>
      </c>
      <c r="E36" s="172" t="s">
        <v>185</v>
      </c>
      <c r="F36" s="219">
        <f t="shared" si="0"/>
        <v>3000</v>
      </c>
      <c r="G36" s="322">
        <v>3000</v>
      </c>
      <c r="H36" s="191">
        <v>3000</v>
      </c>
      <c r="I36" s="191"/>
      <c r="J36" s="192"/>
      <c r="K36" s="191"/>
      <c r="L36" s="192"/>
      <c r="M36" s="192"/>
    </row>
    <row r="37" spans="1:13" ht="24" hidden="1">
      <c r="A37" s="171"/>
      <c r="B37" s="194"/>
      <c r="C37" s="180"/>
      <c r="D37" s="181">
        <v>4210</v>
      </c>
      <c r="E37" s="172" t="s">
        <v>172</v>
      </c>
      <c r="F37" s="325">
        <f t="shared" si="0"/>
        <v>32000</v>
      </c>
      <c r="G37" s="324">
        <v>32000</v>
      </c>
      <c r="H37" s="197"/>
      <c r="I37" s="197"/>
      <c r="J37" s="176"/>
      <c r="K37" s="197"/>
      <c r="L37" s="176"/>
      <c r="M37" s="176"/>
    </row>
    <row r="38" spans="1:13" ht="12" hidden="1">
      <c r="A38" s="171"/>
      <c r="B38" s="194"/>
      <c r="C38" s="180"/>
      <c r="D38" s="181">
        <v>4270</v>
      </c>
      <c r="E38" s="172" t="s">
        <v>176</v>
      </c>
      <c r="F38" s="325">
        <f t="shared" si="0"/>
        <v>30000</v>
      </c>
      <c r="G38" s="324">
        <v>30000</v>
      </c>
      <c r="H38" s="197"/>
      <c r="I38" s="197"/>
      <c r="J38" s="176"/>
      <c r="K38" s="197"/>
      <c r="L38" s="176"/>
      <c r="M38" s="176"/>
    </row>
    <row r="39" spans="1:13" ht="12" hidden="1">
      <c r="A39" s="171"/>
      <c r="B39" s="194"/>
      <c r="C39" s="180"/>
      <c r="D39" s="181">
        <v>4300</v>
      </c>
      <c r="E39" s="172" t="s">
        <v>173</v>
      </c>
      <c r="F39" s="325">
        <f t="shared" si="0"/>
        <v>25000</v>
      </c>
      <c r="G39" s="324">
        <v>25000</v>
      </c>
      <c r="H39" s="197"/>
      <c r="I39" s="197"/>
      <c r="J39" s="176"/>
      <c r="K39" s="197"/>
      <c r="L39" s="176"/>
      <c r="M39" s="176"/>
    </row>
    <row r="40" spans="1:13" ht="12" hidden="1">
      <c r="A40" s="171"/>
      <c r="B40" s="194"/>
      <c r="C40" s="180"/>
      <c r="D40" s="181">
        <v>4430</v>
      </c>
      <c r="E40" s="172" t="s">
        <v>175</v>
      </c>
      <c r="F40" s="325">
        <f t="shared" si="0"/>
        <v>5000</v>
      </c>
      <c r="G40" s="324">
        <v>5000</v>
      </c>
      <c r="H40" s="197"/>
      <c r="I40" s="197"/>
      <c r="J40" s="176"/>
      <c r="K40" s="197"/>
      <c r="L40" s="176"/>
      <c r="M40" s="176"/>
    </row>
    <row r="41" spans="1:13" ht="24" hidden="1">
      <c r="A41" s="171"/>
      <c r="B41" s="194"/>
      <c r="C41" s="180"/>
      <c r="D41" s="181">
        <v>6050</v>
      </c>
      <c r="E41" s="172" t="s">
        <v>190</v>
      </c>
      <c r="F41" s="325">
        <f t="shared" si="0"/>
        <v>100000</v>
      </c>
      <c r="G41" s="324"/>
      <c r="H41" s="197"/>
      <c r="I41" s="197"/>
      <c r="J41" s="176"/>
      <c r="K41" s="197"/>
      <c r="L41" s="176"/>
      <c r="M41" s="176">
        <v>100000</v>
      </c>
    </row>
    <row r="42" spans="1:13" ht="12">
      <c r="A42" s="171"/>
      <c r="B42" s="194"/>
      <c r="C42" s="180">
        <v>60095</v>
      </c>
      <c r="D42" s="181"/>
      <c r="E42" s="159" t="s">
        <v>113</v>
      </c>
      <c r="F42" s="219">
        <f t="shared" si="0"/>
        <v>60000</v>
      </c>
      <c r="G42" s="322">
        <f aca="true" t="shared" si="9" ref="G42:M42">SUM(G43:G45)</f>
        <v>60000</v>
      </c>
      <c r="H42" s="192">
        <f t="shared" si="9"/>
        <v>0</v>
      </c>
      <c r="I42" s="192">
        <f t="shared" si="9"/>
        <v>0</v>
      </c>
      <c r="J42" s="192">
        <f t="shared" si="9"/>
        <v>0</v>
      </c>
      <c r="K42" s="192">
        <f t="shared" si="9"/>
        <v>0</v>
      </c>
      <c r="L42" s="192">
        <f t="shared" si="9"/>
        <v>0</v>
      </c>
      <c r="M42" s="192">
        <f t="shared" si="9"/>
        <v>0</v>
      </c>
    </row>
    <row r="43" spans="1:13" ht="24" hidden="1">
      <c r="A43" s="171"/>
      <c r="B43" s="194"/>
      <c r="C43" s="180"/>
      <c r="D43" s="181">
        <v>4210</v>
      </c>
      <c r="E43" s="193" t="s">
        <v>172</v>
      </c>
      <c r="F43" s="195">
        <f t="shared" si="0"/>
        <v>30000</v>
      </c>
      <c r="G43" s="196">
        <v>30000</v>
      </c>
      <c r="H43" s="197"/>
      <c r="I43" s="197"/>
      <c r="J43" s="176"/>
      <c r="K43" s="197"/>
      <c r="L43" s="176"/>
      <c r="M43" s="176"/>
    </row>
    <row r="44" spans="1:13" ht="12" hidden="1">
      <c r="A44" s="171"/>
      <c r="B44" s="194"/>
      <c r="C44" s="180"/>
      <c r="D44" s="181">
        <v>6050</v>
      </c>
      <c r="E44" s="193"/>
      <c r="F44" s="195">
        <f t="shared" si="0"/>
        <v>0</v>
      </c>
      <c r="G44" s="196">
        <v>0</v>
      </c>
      <c r="H44" s="197"/>
      <c r="I44" s="197"/>
      <c r="J44" s="176"/>
      <c r="K44" s="197"/>
      <c r="L44" s="176"/>
      <c r="M44" s="176">
        <v>0</v>
      </c>
    </row>
    <row r="45" spans="1:13" ht="12" hidden="1">
      <c r="A45" s="80"/>
      <c r="B45" s="199"/>
      <c r="C45" s="200"/>
      <c r="D45" s="201">
        <v>4300</v>
      </c>
      <c r="E45" s="198" t="s">
        <v>173</v>
      </c>
      <c r="F45" s="202">
        <f t="shared" si="0"/>
        <v>30000</v>
      </c>
      <c r="G45" s="203">
        <v>30000</v>
      </c>
      <c r="H45" s="204"/>
      <c r="I45" s="204"/>
      <c r="J45" s="205"/>
      <c r="K45" s="204"/>
      <c r="L45" s="205"/>
      <c r="M45" s="205"/>
    </row>
    <row r="46" spans="1:13" s="140" customFormat="1" ht="13.5" customHeight="1">
      <c r="A46" s="57" t="s">
        <v>1</v>
      </c>
      <c r="B46" s="182">
        <v>700</v>
      </c>
      <c r="C46" s="206"/>
      <c r="D46" s="184"/>
      <c r="E46" s="299" t="s">
        <v>114</v>
      </c>
      <c r="F46" s="185">
        <f t="shared" si="0"/>
        <v>81000</v>
      </c>
      <c r="G46" s="187">
        <f>SUM(G47)</f>
        <v>64000</v>
      </c>
      <c r="H46" s="187">
        <f>SUM(H47)</f>
        <v>0</v>
      </c>
      <c r="I46" s="187"/>
      <c r="J46" s="187">
        <f>SUM(J47)</f>
        <v>0</v>
      </c>
      <c r="K46" s="187">
        <f>SUM(K47)</f>
        <v>0</v>
      </c>
      <c r="L46" s="187">
        <f>SUM(L47)</f>
        <v>0</v>
      </c>
      <c r="M46" s="187">
        <f>SUM(M47)</f>
        <v>17000</v>
      </c>
    </row>
    <row r="47" spans="1:13" s="166" customFormat="1" ht="24">
      <c r="A47" s="158"/>
      <c r="B47" s="189"/>
      <c r="C47" s="180">
        <v>70005</v>
      </c>
      <c r="D47" s="181"/>
      <c r="E47" s="188" t="s">
        <v>115</v>
      </c>
      <c r="F47" s="190">
        <f t="shared" si="0"/>
        <v>81000</v>
      </c>
      <c r="G47" s="192">
        <f aca="true" t="shared" si="10" ref="G47:M47">SUM(G48:G51)</f>
        <v>64000</v>
      </c>
      <c r="H47" s="192">
        <f t="shared" si="10"/>
        <v>0</v>
      </c>
      <c r="I47" s="192">
        <f t="shared" si="10"/>
        <v>0</v>
      </c>
      <c r="J47" s="192">
        <f t="shared" si="10"/>
        <v>0</v>
      </c>
      <c r="K47" s="192">
        <f t="shared" si="10"/>
        <v>0</v>
      </c>
      <c r="L47" s="192">
        <f t="shared" si="10"/>
        <v>0</v>
      </c>
      <c r="M47" s="192">
        <f t="shared" si="10"/>
        <v>17000</v>
      </c>
    </row>
    <row r="48" spans="1:13" s="166" customFormat="1" ht="12" hidden="1">
      <c r="A48" s="158"/>
      <c r="B48" s="189"/>
      <c r="C48" s="180"/>
      <c r="D48" s="181">
        <v>4590</v>
      </c>
      <c r="E48" s="229"/>
      <c r="F48" s="190">
        <f t="shared" si="0"/>
        <v>40000</v>
      </c>
      <c r="G48" s="192">
        <v>40000</v>
      </c>
      <c r="H48" s="191"/>
      <c r="I48" s="191"/>
      <c r="J48" s="192"/>
      <c r="K48" s="191"/>
      <c r="L48" s="192"/>
      <c r="M48" s="192"/>
    </row>
    <row r="49" spans="1:13" ht="12" hidden="1">
      <c r="A49" s="80"/>
      <c r="B49" s="199"/>
      <c r="C49" s="200"/>
      <c r="D49" s="201">
        <v>4300</v>
      </c>
      <c r="E49" s="198" t="s">
        <v>173</v>
      </c>
      <c r="F49" s="190">
        <f t="shared" si="0"/>
        <v>10000</v>
      </c>
      <c r="G49" s="203">
        <v>10000</v>
      </c>
      <c r="H49" s="204"/>
      <c r="I49" s="204"/>
      <c r="J49" s="205"/>
      <c r="K49" s="204"/>
      <c r="L49" s="205"/>
      <c r="M49" s="205"/>
    </row>
    <row r="50" spans="1:13" ht="12" hidden="1">
      <c r="A50" s="171"/>
      <c r="B50" s="194"/>
      <c r="C50" s="180"/>
      <c r="D50" s="181">
        <v>6060</v>
      </c>
      <c r="E50" s="193"/>
      <c r="F50" s="190">
        <f t="shared" si="0"/>
        <v>17000</v>
      </c>
      <c r="G50" s="196"/>
      <c r="H50" s="197"/>
      <c r="I50" s="197"/>
      <c r="J50" s="176"/>
      <c r="K50" s="197"/>
      <c r="L50" s="176"/>
      <c r="M50" s="176">
        <v>17000</v>
      </c>
    </row>
    <row r="51" spans="1:13" ht="12" hidden="1">
      <c r="A51" s="171"/>
      <c r="B51" s="194"/>
      <c r="C51" s="180"/>
      <c r="D51" s="181">
        <v>4430</v>
      </c>
      <c r="E51" s="193" t="s">
        <v>175</v>
      </c>
      <c r="F51" s="190">
        <f t="shared" si="0"/>
        <v>14000</v>
      </c>
      <c r="G51" s="196">
        <v>14000</v>
      </c>
      <c r="H51" s="197"/>
      <c r="I51" s="197"/>
      <c r="J51" s="176"/>
      <c r="K51" s="197"/>
      <c r="L51" s="176"/>
      <c r="M51" s="176"/>
    </row>
    <row r="52" spans="1:13" s="140" customFormat="1" ht="12.75">
      <c r="A52" s="57" t="s">
        <v>17</v>
      </c>
      <c r="B52" s="182">
        <v>710</v>
      </c>
      <c r="C52" s="206"/>
      <c r="D52" s="184"/>
      <c r="E52" s="299" t="s">
        <v>456</v>
      </c>
      <c r="F52" s="185">
        <f t="shared" si="0"/>
        <v>218000</v>
      </c>
      <c r="G52" s="187">
        <f>SUM(G53,G59)</f>
        <v>218000</v>
      </c>
      <c r="H52" s="187">
        <f>SUM(H53,H59)</f>
        <v>0</v>
      </c>
      <c r="I52" s="187"/>
      <c r="J52" s="187">
        <f>SUM(J53,J59)</f>
        <v>0</v>
      </c>
      <c r="K52" s="187">
        <f>SUM(K53,K59)</f>
        <v>0</v>
      </c>
      <c r="L52" s="187">
        <f>SUM(L53,L59)</f>
        <v>0</v>
      </c>
      <c r="M52" s="187">
        <f>SUM(M53,M59)</f>
        <v>0</v>
      </c>
    </row>
    <row r="53" spans="1:13" s="166" customFormat="1" ht="24">
      <c r="A53" s="158"/>
      <c r="B53" s="189"/>
      <c r="C53" s="180">
        <v>71004</v>
      </c>
      <c r="D53" s="181"/>
      <c r="E53" s="188" t="s">
        <v>177</v>
      </c>
      <c r="F53" s="190">
        <f aca="true" t="shared" si="11" ref="F53:F85">SUM(G53+M53)</f>
        <v>200000</v>
      </c>
      <c r="G53" s="192">
        <f aca="true" t="shared" si="12" ref="G53:M53">SUM(G54:G58)</f>
        <v>200000</v>
      </c>
      <c r="H53" s="192">
        <f t="shared" si="12"/>
        <v>0</v>
      </c>
      <c r="I53" s="192">
        <f t="shared" si="12"/>
        <v>0</v>
      </c>
      <c r="J53" s="192">
        <f t="shared" si="12"/>
        <v>0</v>
      </c>
      <c r="K53" s="192">
        <f t="shared" si="12"/>
        <v>0</v>
      </c>
      <c r="L53" s="192">
        <f t="shared" si="12"/>
        <v>0</v>
      </c>
      <c r="M53" s="192">
        <f t="shared" si="12"/>
        <v>0</v>
      </c>
    </row>
    <row r="54" spans="1:13" s="166" customFormat="1" ht="24" hidden="1">
      <c r="A54" s="158"/>
      <c r="B54" s="189"/>
      <c r="C54" s="180"/>
      <c r="D54" s="181">
        <v>3030</v>
      </c>
      <c r="E54" s="193" t="s">
        <v>179</v>
      </c>
      <c r="F54" s="190">
        <f t="shared" si="11"/>
        <v>0</v>
      </c>
      <c r="G54" s="192">
        <v>0</v>
      </c>
      <c r="H54" s="192"/>
      <c r="I54" s="192"/>
      <c r="J54" s="192"/>
      <c r="K54" s="191"/>
      <c r="L54" s="192"/>
      <c r="M54" s="192"/>
    </row>
    <row r="55" spans="1:13" s="166" customFormat="1" ht="12" hidden="1">
      <c r="A55" s="158"/>
      <c r="B55" s="189"/>
      <c r="C55" s="180"/>
      <c r="D55" s="181">
        <v>4170</v>
      </c>
      <c r="E55" s="229" t="s">
        <v>185</v>
      </c>
      <c r="F55" s="190">
        <f t="shared" si="11"/>
        <v>0</v>
      </c>
      <c r="G55" s="192">
        <v>0</v>
      </c>
      <c r="H55" s="192">
        <v>0</v>
      </c>
      <c r="I55" s="192"/>
      <c r="J55" s="192"/>
      <c r="K55" s="191"/>
      <c r="L55" s="192"/>
      <c r="M55" s="192"/>
    </row>
    <row r="56" spans="1:13" s="166" customFormat="1" ht="24" hidden="1">
      <c r="A56" s="158"/>
      <c r="B56" s="189"/>
      <c r="C56" s="180"/>
      <c r="D56" s="181">
        <v>4210</v>
      </c>
      <c r="E56" s="229" t="s">
        <v>172</v>
      </c>
      <c r="F56" s="190">
        <f t="shared" si="11"/>
        <v>0</v>
      </c>
      <c r="G56" s="192">
        <v>0</v>
      </c>
      <c r="H56" s="191"/>
      <c r="I56" s="191"/>
      <c r="J56" s="192"/>
      <c r="K56" s="191"/>
      <c r="L56" s="192"/>
      <c r="M56" s="192"/>
    </row>
    <row r="57" spans="1:13" ht="12" hidden="1">
      <c r="A57" s="80"/>
      <c r="B57" s="199"/>
      <c r="C57" s="200"/>
      <c r="D57" s="201">
        <v>4300</v>
      </c>
      <c r="E57" s="198" t="s">
        <v>173</v>
      </c>
      <c r="F57" s="207">
        <f t="shared" si="11"/>
        <v>200000</v>
      </c>
      <c r="G57" s="203">
        <v>200000</v>
      </c>
      <c r="H57" s="204"/>
      <c r="I57" s="204"/>
      <c r="J57" s="205"/>
      <c r="K57" s="204"/>
      <c r="L57" s="205"/>
      <c r="M57" s="205"/>
    </row>
    <row r="58" spans="1:13" ht="12" hidden="1">
      <c r="A58" s="171"/>
      <c r="B58" s="194"/>
      <c r="C58" s="180"/>
      <c r="D58" s="181">
        <v>4430</v>
      </c>
      <c r="E58" s="193" t="s">
        <v>175</v>
      </c>
      <c r="F58" s="190">
        <f t="shared" si="11"/>
        <v>0</v>
      </c>
      <c r="G58" s="196"/>
      <c r="H58" s="197"/>
      <c r="I58" s="197"/>
      <c r="J58" s="176"/>
      <c r="K58" s="197"/>
      <c r="L58" s="176"/>
      <c r="M58" s="176"/>
    </row>
    <row r="59" spans="1:13" s="166" customFormat="1" ht="12">
      <c r="A59" s="208"/>
      <c r="B59" s="210"/>
      <c r="C59" s="200">
        <v>71095</v>
      </c>
      <c r="D59" s="201"/>
      <c r="E59" s="209" t="s">
        <v>113</v>
      </c>
      <c r="F59" s="211">
        <f t="shared" si="11"/>
        <v>18000</v>
      </c>
      <c r="G59" s="212">
        <f aca="true" t="shared" si="13" ref="G59:M59">SUM(G60:G60)</f>
        <v>18000</v>
      </c>
      <c r="H59" s="212">
        <f t="shared" si="13"/>
        <v>0</v>
      </c>
      <c r="I59" s="212">
        <f t="shared" si="13"/>
        <v>0</v>
      </c>
      <c r="J59" s="212">
        <f t="shared" si="13"/>
        <v>0</v>
      </c>
      <c r="K59" s="212">
        <f t="shared" si="13"/>
        <v>0</v>
      </c>
      <c r="L59" s="212">
        <f t="shared" si="13"/>
        <v>0</v>
      </c>
      <c r="M59" s="212">
        <f t="shared" si="13"/>
        <v>0</v>
      </c>
    </row>
    <row r="60" spans="1:13" ht="11.25" customHeight="1" hidden="1">
      <c r="A60" s="80"/>
      <c r="B60" s="199"/>
      <c r="C60" s="200"/>
      <c r="D60" s="201">
        <v>4300</v>
      </c>
      <c r="E60" s="198" t="s">
        <v>282</v>
      </c>
      <c r="F60" s="207">
        <f t="shared" si="11"/>
        <v>18000</v>
      </c>
      <c r="G60" s="203">
        <v>18000</v>
      </c>
      <c r="H60" s="204"/>
      <c r="I60" s="204"/>
      <c r="J60" s="205"/>
      <c r="K60" s="204"/>
      <c r="L60" s="205"/>
      <c r="M60" s="205"/>
    </row>
    <row r="61" spans="1:13" s="140" customFormat="1" ht="12.75">
      <c r="A61" s="55" t="s">
        <v>20</v>
      </c>
      <c r="B61" s="194">
        <v>750</v>
      </c>
      <c r="C61" s="180"/>
      <c r="D61" s="213"/>
      <c r="E61" s="300" t="s">
        <v>117</v>
      </c>
      <c r="F61" s="185">
        <f t="shared" si="11"/>
        <v>1491620</v>
      </c>
      <c r="G61" s="214">
        <f aca="true" t="shared" si="14" ref="G61:M61">SUM(G62,G77,G87,G111,G114)</f>
        <v>1461620</v>
      </c>
      <c r="H61" s="214">
        <f t="shared" si="14"/>
        <v>888800</v>
      </c>
      <c r="I61" s="214">
        <f t="shared" si="14"/>
        <v>181700</v>
      </c>
      <c r="J61" s="214">
        <f t="shared" si="14"/>
        <v>0</v>
      </c>
      <c r="K61" s="214">
        <f t="shared" si="14"/>
        <v>0</v>
      </c>
      <c r="L61" s="214">
        <f t="shared" si="14"/>
        <v>0</v>
      </c>
      <c r="M61" s="214">
        <f t="shared" si="14"/>
        <v>30000</v>
      </c>
    </row>
    <row r="62" spans="1:13" s="166" customFormat="1" ht="12">
      <c r="A62" s="158"/>
      <c r="B62" s="189"/>
      <c r="C62" s="180">
        <v>75011</v>
      </c>
      <c r="D62" s="181"/>
      <c r="E62" s="159" t="s">
        <v>239</v>
      </c>
      <c r="F62" s="219">
        <f t="shared" si="11"/>
        <v>40360</v>
      </c>
      <c r="G62" s="322">
        <f aca="true" t="shared" si="15" ref="G62:M62">SUM(G63:G76)</f>
        <v>40360</v>
      </c>
      <c r="H62" s="192">
        <f t="shared" si="15"/>
        <v>22000</v>
      </c>
      <c r="I62" s="192">
        <f t="shared" si="15"/>
        <v>4800</v>
      </c>
      <c r="J62" s="192">
        <f t="shared" si="15"/>
        <v>0</v>
      </c>
      <c r="K62" s="192">
        <f t="shared" si="15"/>
        <v>0</v>
      </c>
      <c r="L62" s="192">
        <f t="shared" si="15"/>
        <v>0</v>
      </c>
      <c r="M62" s="192">
        <f t="shared" si="15"/>
        <v>0</v>
      </c>
    </row>
    <row r="63" spans="1:13" s="166" customFormat="1" ht="24" hidden="1">
      <c r="A63" s="158"/>
      <c r="B63" s="189"/>
      <c r="C63" s="180"/>
      <c r="D63" s="181">
        <v>4010</v>
      </c>
      <c r="E63" s="172" t="s">
        <v>181</v>
      </c>
      <c r="F63" s="219">
        <f t="shared" si="11"/>
        <v>22000</v>
      </c>
      <c r="G63" s="322">
        <v>22000</v>
      </c>
      <c r="H63" s="192">
        <v>22000</v>
      </c>
      <c r="I63" s="192"/>
      <c r="J63" s="192"/>
      <c r="K63" s="192"/>
      <c r="L63" s="192"/>
      <c r="M63" s="192"/>
    </row>
    <row r="64" spans="1:13" s="166" customFormat="1" ht="24" hidden="1">
      <c r="A64" s="158"/>
      <c r="B64" s="189"/>
      <c r="C64" s="180"/>
      <c r="D64" s="181">
        <v>4040</v>
      </c>
      <c r="E64" s="172" t="s">
        <v>287</v>
      </c>
      <c r="F64" s="219">
        <f t="shared" si="11"/>
        <v>0</v>
      </c>
      <c r="G64" s="322">
        <v>0</v>
      </c>
      <c r="H64" s="192">
        <v>0</v>
      </c>
      <c r="I64" s="192"/>
      <c r="J64" s="192"/>
      <c r="K64" s="192"/>
      <c r="L64" s="192"/>
      <c r="M64" s="192"/>
    </row>
    <row r="65" spans="1:13" s="166" customFormat="1" ht="24" hidden="1">
      <c r="A65" s="158"/>
      <c r="B65" s="189"/>
      <c r="C65" s="180"/>
      <c r="D65" s="181">
        <v>4110</v>
      </c>
      <c r="E65" s="172" t="s">
        <v>183</v>
      </c>
      <c r="F65" s="219">
        <f t="shared" si="11"/>
        <v>4200</v>
      </c>
      <c r="G65" s="322">
        <v>4200</v>
      </c>
      <c r="H65" s="192"/>
      <c r="I65" s="192">
        <v>4200</v>
      </c>
      <c r="J65" s="192"/>
      <c r="K65" s="192"/>
      <c r="L65" s="192"/>
      <c r="M65" s="192"/>
    </row>
    <row r="66" spans="1:13" s="166" customFormat="1" ht="12" hidden="1">
      <c r="A66" s="158"/>
      <c r="B66" s="189"/>
      <c r="C66" s="180"/>
      <c r="D66" s="181">
        <v>4120</v>
      </c>
      <c r="E66" s="172" t="s">
        <v>184</v>
      </c>
      <c r="F66" s="219">
        <f t="shared" si="11"/>
        <v>600</v>
      </c>
      <c r="G66" s="322">
        <v>600</v>
      </c>
      <c r="H66" s="192"/>
      <c r="I66" s="192">
        <v>600</v>
      </c>
      <c r="J66" s="192"/>
      <c r="K66" s="192"/>
      <c r="L66" s="192"/>
      <c r="M66" s="192"/>
    </row>
    <row r="67" spans="1:13" s="166" customFormat="1" ht="24" hidden="1">
      <c r="A67" s="158"/>
      <c r="B67" s="189"/>
      <c r="C67" s="180"/>
      <c r="D67" s="181">
        <v>4210</v>
      </c>
      <c r="E67" s="172" t="s">
        <v>172</v>
      </c>
      <c r="F67" s="219">
        <f t="shared" si="11"/>
        <v>3000</v>
      </c>
      <c r="G67" s="322">
        <v>3000</v>
      </c>
      <c r="H67" s="192"/>
      <c r="I67" s="192"/>
      <c r="J67" s="192"/>
      <c r="K67" s="192"/>
      <c r="L67" s="192"/>
      <c r="M67" s="192"/>
    </row>
    <row r="68" spans="1:13" s="166" customFormat="1" ht="12" hidden="1">
      <c r="A68" s="158"/>
      <c r="B68" s="189"/>
      <c r="C68" s="180"/>
      <c r="D68" s="181">
        <v>4260</v>
      </c>
      <c r="E68" s="172" t="s">
        <v>186</v>
      </c>
      <c r="F68" s="219">
        <f t="shared" si="11"/>
        <v>1500</v>
      </c>
      <c r="G68" s="322">
        <v>1500</v>
      </c>
      <c r="H68" s="192"/>
      <c r="I68" s="192"/>
      <c r="J68" s="192"/>
      <c r="K68" s="192"/>
      <c r="L68" s="192"/>
      <c r="M68" s="192"/>
    </row>
    <row r="69" spans="1:13" s="166" customFormat="1" ht="12" hidden="1">
      <c r="A69" s="158"/>
      <c r="B69" s="189"/>
      <c r="C69" s="180"/>
      <c r="D69" s="181">
        <v>4300</v>
      </c>
      <c r="E69" s="172" t="s">
        <v>173</v>
      </c>
      <c r="F69" s="219">
        <f t="shared" si="11"/>
        <v>3500</v>
      </c>
      <c r="G69" s="322">
        <v>3500</v>
      </c>
      <c r="H69" s="192"/>
      <c r="I69" s="192"/>
      <c r="J69" s="192"/>
      <c r="K69" s="192"/>
      <c r="L69" s="192"/>
      <c r="M69" s="192"/>
    </row>
    <row r="70" spans="1:13" s="166" customFormat="1" ht="24" hidden="1">
      <c r="A70" s="158"/>
      <c r="B70" s="189"/>
      <c r="C70" s="180"/>
      <c r="D70" s="181">
        <v>4350</v>
      </c>
      <c r="E70" s="172" t="s">
        <v>275</v>
      </c>
      <c r="F70" s="219">
        <f t="shared" si="11"/>
        <v>500</v>
      </c>
      <c r="G70" s="322">
        <v>500</v>
      </c>
      <c r="H70" s="192"/>
      <c r="I70" s="192"/>
      <c r="J70" s="192"/>
      <c r="K70" s="192"/>
      <c r="L70" s="192"/>
      <c r="M70" s="192"/>
    </row>
    <row r="71" spans="1:13" s="166" customFormat="1" ht="36" hidden="1">
      <c r="A71" s="158"/>
      <c r="B71" s="189"/>
      <c r="C71" s="180"/>
      <c r="D71" s="181">
        <v>4370</v>
      </c>
      <c r="E71" s="172" t="s">
        <v>297</v>
      </c>
      <c r="F71" s="219">
        <f t="shared" si="11"/>
        <v>1000</v>
      </c>
      <c r="G71" s="322">
        <v>1000</v>
      </c>
      <c r="H71" s="192"/>
      <c r="I71" s="192"/>
      <c r="J71" s="192"/>
      <c r="K71" s="192"/>
      <c r="L71" s="192"/>
      <c r="M71" s="192"/>
    </row>
    <row r="72" spans="1:13" s="166" customFormat="1" ht="12" hidden="1">
      <c r="A72" s="158"/>
      <c r="B72" s="189"/>
      <c r="C72" s="180"/>
      <c r="D72" s="181">
        <v>4410</v>
      </c>
      <c r="E72" s="172" t="s">
        <v>187</v>
      </c>
      <c r="F72" s="219">
        <f t="shared" si="11"/>
        <v>160</v>
      </c>
      <c r="G72" s="322">
        <v>160</v>
      </c>
      <c r="H72" s="192"/>
      <c r="I72" s="192"/>
      <c r="J72" s="192"/>
      <c r="K72" s="192"/>
      <c r="L72" s="192"/>
      <c r="M72" s="192"/>
    </row>
    <row r="73" spans="1:13" s="166" customFormat="1" ht="12" hidden="1">
      <c r="A73" s="158"/>
      <c r="B73" s="189"/>
      <c r="C73" s="180"/>
      <c r="D73" s="181">
        <v>4430</v>
      </c>
      <c r="E73" s="172" t="s">
        <v>175</v>
      </c>
      <c r="F73" s="219">
        <f t="shared" si="11"/>
        <v>500</v>
      </c>
      <c r="G73" s="322">
        <v>500</v>
      </c>
      <c r="H73" s="192"/>
      <c r="I73" s="192"/>
      <c r="J73" s="192"/>
      <c r="K73" s="192"/>
      <c r="L73" s="192"/>
      <c r="M73" s="192"/>
    </row>
    <row r="74" spans="1:13" s="166" customFormat="1" ht="36" hidden="1">
      <c r="A74" s="158"/>
      <c r="B74" s="189"/>
      <c r="C74" s="180"/>
      <c r="D74" s="181">
        <v>4700</v>
      </c>
      <c r="E74" s="172" t="s">
        <v>266</v>
      </c>
      <c r="F74" s="219">
        <f t="shared" si="11"/>
        <v>450</v>
      </c>
      <c r="G74" s="322">
        <v>450</v>
      </c>
      <c r="H74" s="192"/>
      <c r="I74" s="192"/>
      <c r="J74" s="192"/>
      <c r="K74" s="192"/>
      <c r="L74" s="192"/>
      <c r="M74" s="192"/>
    </row>
    <row r="75" spans="1:13" s="166" customFormat="1" ht="36" hidden="1">
      <c r="A75" s="158"/>
      <c r="B75" s="189"/>
      <c r="C75" s="180"/>
      <c r="D75" s="181">
        <v>4750</v>
      </c>
      <c r="E75" s="172" t="s">
        <v>268</v>
      </c>
      <c r="F75" s="219">
        <f t="shared" si="11"/>
        <v>2500</v>
      </c>
      <c r="G75" s="322">
        <v>2500</v>
      </c>
      <c r="H75" s="192"/>
      <c r="I75" s="192"/>
      <c r="J75" s="192"/>
      <c r="K75" s="192"/>
      <c r="L75" s="192"/>
      <c r="M75" s="192"/>
    </row>
    <row r="76" spans="1:13" s="166" customFormat="1" ht="48" hidden="1">
      <c r="A76" s="158"/>
      <c r="B76" s="189"/>
      <c r="C76" s="180"/>
      <c r="D76" s="181">
        <v>4740</v>
      </c>
      <c r="E76" s="172" t="s">
        <v>267</v>
      </c>
      <c r="F76" s="219">
        <f t="shared" si="11"/>
        <v>450</v>
      </c>
      <c r="G76" s="322">
        <v>450</v>
      </c>
      <c r="H76" s="192"/>
      <c r="I76" s="192"/>
      <c r="J76" s="192"/>
      <c r="K76" s="192"/>
      <c r="L76" s="192"/>
      <c r="M76" s="192"/>
    </row>
    <row r="77" spans="1:13" s="166" customFormat="1" ht="24">
      <c r="A77" s="158"/>
      <c r="B77" s="189"/>
      <c r="C77" s="180">
        <v>75022</v>
      </c>
      <c r="D77" s="181"/>
      <c r="E77" s="159" t="s">
        <v>178</v>
      </c>
      <c r="F77" s="219">
        <f t="shared" si="11"/>
        <v>86300</v>
      </c>
      <c r="G77" s="322">
        <f aca="true" t="shared" si="16" ref="G77:M77">SUM(G78:G86)</f>
        <v>86300</v>
      </c>
      <c r="H77" s="192">
        <f t="shared" si="16"/>
        <v>0</v>
      </c>
      <c r="I77" s="192">
        <f t="shared" si="16"/>
        <v>0</v>
      </c>
      <c r="J77" s="192">
        <f t="shared" si="16"/>
        <v>0</v>
      </c>
      <c r="K77" s="192">
        <f t="shared" si="16"/>
        <v>0</v>
      </c>
      <c r="L77" s="192">
        <f t="shared" si="16"/>
        <v>0</v>
      </c>
      <c r="M77" s="192">
        <f t="shared" si="16"/>
        <v>0</v>
      </c>
    </row>
    <row r="78" spans="1:13" ht="24" hidden="1">
      <c r="A78" s="171"/>
      <c r="B78" s="194"/>
      <c r="C78" s="180"/>
      <c r="D78" s="181">
        <v>3030</v>
      </c>
      <c r="E78" s="172" t="s">
        <v>179</v>
      </c>
      <c r="F78" s="219">
        <f t="shared" si="11"/>
        <v>79800</v>
      </c>
      <c r="G78" s="324">
        <v>79800</v>
      </c>
      <c r="H78" s="197"/>
      <c r="I78" s="197"/>
      <c r="J78" s="176"/>
      <c r="K78" s="197"/>
      <c r="L78" s="176"/>
      <c r="M78" s="176"/>
    </row>
    <row r="79" spans="1:13" ht="24" hidden="1">
      <c r="A79" s="171"/>
      <c r="B79" s="194"/>
      <c r="C79" s="180"/>
      <c r="D79" s="181">
        <v>4210</v>
      </c>
      <c r="E79" s="172" t="s">
        <v>172</v>
      </c>
      <c r="F79" s="219">
        <f t="shared" si="11"/>
        <v>2000</v>
      </c>
      <c r="G79" s="324">
        <v>2000</v>
      </c>
      <c r="H79" s="197"/>
      <c r="I79" s="197"/>
      <c r="J79" s="176"/>
      <c r="K79" s="197"/>
      <c r="L79" s="176"/>
      <c r="M79" s="176"/>
    </row>
    <row r="80" spans="1:13" ht="12" hidden="1">
      <c r="A80" s="171"/>
      <c r="B80" s="194"/>
      <c r="C80" s="180"/>
      <c r="D80" s="181">
        <v>4300</v>
      </c>
      <c r="E80" s="172" t="s">
        <v>173</v>
      </c>
      <c r="F80" s="219">
        <f t="shared" si="11"/>
        <v>500</v>
      </c>
      <c r="G80" s="324">
        <v>500</v>
      </c>
      <c r="H80" s="197"/>
      <c r="I80" s="197"/>
      <c r="J80" s="176"/>
      <c r="K80" s="197"/>
      <c r="L80" s="176"/>
      <c r="M80" s="176"/>
    </row>
    <row r="81" spans="1:13" ht="36" hidden="1">
      <c r="A81" s="171"/>
      <c r="B81" s="194"/>
      <c r="C81" s="180"/>
      <c r="D81" s="181">
        <v>4360</v>
      </c>
      <c r="E81" s="172" t="s">
        <v>273</v>
      </c>
      <c r="F81" s="219">
        <f t="shared" si="11"/>
        <v>2000</v>
      </c>
      <c r="G81" s="324">
        <v>2000</v>
      </c>
      <c r="H81" s="197"/>
      <c r="I81" s="197"/>
      <c r="J81" s="176"/>
      <c r="K81" s="197"/>
      <c r="L81" s="176"/>
      <c r="M81" s="176"/>
    </row>
    <row r="82" spans="1:13" ht="36" hidden="1">
      <c r="A82" s="171"/>
      <c r="B82" s="194"/>
      <c r="C82" s="180"/>
      <c r="D82" s="181">
        <v>4370</v>
      </c>
      <c r="E82" s="172" t="s">
        <v>297</v>
      </c>
      <c r="F82" s="219">
        <f t="shared" si="11"/>
        <v>500</v>
      </c>
      <c r="G82" s="324">
        <v>500</v>
      </c>
      <c r="H82" s="197"/>
      <c r="I82" s="197"/>
      <c r="J82" s="176"/>
      <c r="K82" s="197"/>
      <c r="L82" s="176"/>
      <c r="M82" s="176"/>
    </row>
    <row r="83" spans="1:13" ht="12" hidden="1">
      <c r="A83" s="171"/>
      <c r="B83" s="194"/>
      <c r="C83" s="180"/>
      <c r="D83" s="181">
        <v>4410</v>
      </c>
      <c r="E83" s="172" t="s">
        <v>187</v>
      </c>
      <c r="F83" s="219">
        <f t="shared" si="11"/>
        <v>200</v>
      </c>
      <c r="G83" s="324">
        <v>200</v>
      </c>
      <c r="H83" s="197"/>
      <c r="I83" s="197"/>
      <c r="J83" s="176"/>
      <c r="K83" s="197"/>
      <c r="L83" s="176"/>
      <c r="M83" s="176"/>
    </row>
    <row r="84" spans="1:13" ht="36" hidden="1">
      <c r="A84" s="171"/>
      <c r="B84" s="194"/>
      <c r="C84" s="180"/>
      <c r="D84" s="181">
        <v>4700</v>
      </c>
      <c r="E84" s="172" t="s">
        <v>298</v>
      </c>
      <c r="F84" s="219">
        <f t="shared" si="11"/>
        <v>300</v>
      </c>
      <c r="G84" s="324">
        <v>300</v>
      </c>
      <c r="H84" s="197"/>
      <c r="I84" s="197"/>
      <c r="J84" s="176"/>
      <c r="K84" s="197"/>
      <c r="L84" s="176"/>
      <c r="M84" s="176"/>
    </row>
    <row r="85" spans="1:13" ht="48" hidden="1">
      <c r="A85" s="171"/>
      <c r="B85" s="194"/>
      <c r="C85" s="180"/>
      <c r="D85" s="181">
        <v>4740</v>
      </c>
      <c r="E85" s="172" t="s">
        <v>267</v>
      </c>
      <c r="F85" s="219">
        <f t="shared" si="11"/>
        <v>1000</v>
      </c>
      <c r="G85" s="324">
        <v>1000</v>
      </c>
      <c r="H85" s="197"/>
      <c r="I85" s="197"/>
      <c r="J85" s="176"/>
      <c r="K85" s="197"/>
      <c r="L85" s="176"/>
      <c r="M85" s="176"/>
    </row>
    <row r="86" spans="1:13" ht="36" hidden="1">
      <c r="A86" s="171"/>
      <c r="B86" s="194"/>
      <c r="C86" s="180"/>
      <c r="D86" s="181">
        <v>6060</v>
      </c>
      <c r="E86" s="172" t="s">
        <v>207</v>
      </c>
      <c r="F86" s="219">
        <f aca="true" t="shared" si="17" ref="F86:F117">SUM(G86+M86)</f>
        <v>0</v>
      </c>
      <c r="G86" s="324">
        <v>0</v>
      </c>
      <c r="H86" s="197"/>
      <c r="I86" s="197"/>
      <c r="J86" s="176"/>
      <c r="K86" s="197"/>
      <c r="L86" s="176"/>
      <c r="M86" s="176">
        <v>0</v>
      </c>
    </row>
    <row r="87" spans="1:13" s="166" customFormat="1" ht="24">
      <c r="A87" s="158"/>
      <c r="B87" s="189"/>
      <c r="C87" s="180">
        <v>75023</v>
      </c>
      <c r="D87" s="181"/>
      <c r="E87" s="159" t="s">
        <v>180</v>
      </c>
      <c r="F87" s="219">
        <f t="shared" si="17"/>
        <v>1328800</v>
      </c>
      <c r="G87" s="322">
        <f aca="true" t="shared" si="18" ref="G87:M87">SUM(G88:G110)</f>
        <v>1298800</v>
      </c>
      <c r="H87" s="192">
        <f t="shared" si="18"/>
        <v>866800</v>
      </c>
      <c r="I87" s="192">
        <f t="shared" si="18"/>
        <v>176900</v>
      </c>
      <c r="J87" s="192">
        <f t="shared" si="18"/>
        <v>0</v>
      </c>
      <c r="K87" s="192">
        <f t="shared" si="18"/>
        <v>0</v>
      </c>
      <c r="L87" s="192">
        <f t="shared" si="18"/>
        <v>0</v>
      </c>
      <c r="M87" s="192">
        <f t="shared" si="18"/>
        <v>30000</v>
      </c>
    </row>
    <row r="88" spans="1:13" ht="27" customHeight="1" hidden="1">
      <c r="A88" s="171"/>
      <c r="B88" s="194"/>
      <c r="C88" s="180"/>
      <c r="D88" s="181">
        <v>3020</v>
      </c>
      <c r="E88" s="172" t="s">
        <v>300</v>
      </c>
      <c r="F88" s="219">
        <f t="shared" si="17"/>
        <v>2500</v>
      </c>
      <c r="G88" s="324">
        <v>2500</v>
      </c>
      <c r="H88" s="197"/>
      <c r="I88" s="197"/>
      <c r="J88" s="176"/>
      <c r="K88" s="197"/>
      <c r="L88" s="176"/>
      <c r="M88" s="176"/>
    </row>
    <row r="89" spans="1:13" ht="24" hidden="1">
      <c r="A89" s="171"/>
      <c r="B89" s="194"/>
      <c r="C89" s="180"/>
      <c r="D89" s="181">
        <v>4010</v>
      </c>
      <c r="E89" s="172" t="s">
        <v>181</v>
      </c>
      <c r="F89" s="219">
        <f t="shared" si="17"/>
        <v>804000</v>
      </c>
      <c r="G89" s="324">
        <v>804000</v>
      </c>
      <c r="H89" s="196">
        <v>804000</v>
      </c>
      <c r="I89" s="196"/>
      <c r="J89" s="176"/>
      <c r="K89" s="197"/>
      <c r="L89" s="176"/>
      <c r="M89" s="176"/>
    </row>
    <row r="90" spans="1:13" ht="24" hidden="1">
      <c r="A90" s="171"/>
      <c r="B90" s="194"/>
      <c r="C90" s="215"/>
      <c r="D90" s="216">
        <v>4040</v>
      </c>
      <c r="E90" s="172" t="s">
        <v>182</v>
      </c>
      <c r="F90" s="219">
        <f t="shared" si="17"/>
        <v>55600</v>
      </c>
      <c r="G90" s="324">
        <v>55600</v>
      </c>
      <c r="H90" s="196">
        <v>55600</v>
      </c>
      <c r="I90" s="196"/>
      <c r="J90" s="176"/>
      <c r="K90" s="197"/>
      <c r="L90" s="176"/>
      <c r="M90" s="176"/>
    </row>
    <row r="91" spans="1:13" ht="24" hidden="1">
      <c r="A91" s="217"/>
      <c r="B91" s="194"/>
      <c r="C91" s="215"/>
      <c r="D91" s="216">
        <v>4110</v>
      </c>
      <c r="E91" s="172" t="s">
        <v>183</v>
      </c>
      <c r="F91" s="219">
        <f t="shared" si="17"/>
        <v>154700</v>
      </c>
      <c r="G91" s="326">
        <v>154700</v>
      </c>
      <c r="H91" s="218"/>
      <c r="I91" s="218">
        <v>154700</v>
      </c>
      <c r="J91" s="219"/>
      <c r="K91" s="220"/>
      <c r="L91" s="219"/>
      <c r="M91" s="219"/>
    </row>
    <row r="92" spans="1:13" ht="12" hidden="1">
      <c r="A92" s="217"/>
      <c r="B92" s="194"/>
      <c r="C92" s="215"/>
      <c r="D92" s="216">
        <v>4120</v>
      </c>
      <c r="E92" s="172" t="s">
        <v>184</v>
      </c>
      <c r="F92" s="219">
        <f t="shared" si="17"/>
        <v>22200</v>
      </c>
      <c r="G92" s="326">
        <v>22200</v>
      </c>
      <c r="H92" s="218"/>
      <c r="I92" s="218">
        <v>22200</v>
      </c>
      <c r="J92" s="219"/>
      <c r="K92" s="220"/>
      <c r="L92" s="219"/>
      <c r="M92" s="219"/>
    </row>
    <row r="93" spans="1:13" ht="12" hidden="1">
      <c r="A93" s="217"/>
      <c r="B93" s="194"/>
      <c r="C93" s="215"/>
      <c r="D93" s="216">
        <v>4170</v>
      </c>
      <c r="E93" s="172" t="s">
        <v>185</v>
      </c>
      <c r="F93" s="219">
        <f t="shared" si="17"/>
        <v>7200</v>
      </c>
      <c r="G93" s="326">
        <v>7200</v>
      </c>
      <c r="H93" s="218">
        <v>7200</v>
      </c>
      <c r="I93" s="218"/>
      <c r="J93" s="219"/>
      <c r="K93" s="220"/>
      <c r="L93" s="219"/>
      <c r="M93" s="219"/>
    </row>
    <row r="94" spans="1:13" ht="24" hidden="1">
      <c r="A94" s="217"/>
      <c r="B94" s="194"/>
      <c r="C94" s="215"/>
      <c r="D94" s="216">
        <v>4210</v>
      </c>
      <c r="E94" s="172" t="s">
        <v>172</v>
      </c>
      <c r="F94" s="219">
        <f t="shared" si="17"/>
        <v>80000</v>
      </c>
      <c r="G94" s="326">
        <v>80000</v>
      </c>
      <c r="H94" s="220"/>
      <c r="I94" s="220"/>
      <c r="J94" s="219"/>
      <c r="K94" s="220"/>
      <c r="L94" s="219"/>
      <c r="M94" s="219"/>
    </row>
    <row r="95" spans="1:13" ht="12" hidden="1">
      <c r="A95" s="217"/>
      <c r="B95" s="194"/>
      <c r="C95" s="215"/>
      <c r="D95" s="216">
        <v>4260</v>
      </c>
      <c r="E95" s="172" t="s">
        <v>186</v>
      </c>
      <c r="F95" s="219">
        <f t="shared" si="17"/>
        <v>20000</v>
      </c>
      <c r="G95" s="326">
        <v>20000</v>
      </c>
      <c r="H95" s="220"/>
      <c r="I95" s="220"/>
      <c r="J95" s="219"/>
      <c r="K95" s="220"/>
      <c r="L95" s="219"/>
      <c r="M95" s="219"/>
    </row>
    <row r="96" spans="1:13" ht="12" hidden="1">
      <c r="A96" s="217"/>
      <c r="B96" s="194"/>
      <c r="C96" s="215"/>
      <c r="D96" s="216">
        <v>4270</v>
      </c>
      <c r="E96" s="172" t="s">
        <v>176</v>
      </c>
      <c r="F96" s="219">
        <f t="shared" si="17"/>
        <v>5000</v>
      </c>
      <c r="G96" s="326">
        <v>5000</v>
      </c>
      <c r="H96" s="220"/>
      <c r="I96" s="220"/>
      <c r="J96" s="219"/>
      <c r="K96" s="220"/>
      <c r="L96" s="219"/>
      <c r="M96" s="219"/>
    </row>
    <row r="97" spans="1:13" ht="12" hidden="1">
      <c r="A97" s="217"/>
      <c r="B97" s="194"/>
      <c r="C97" s="215"/>
      <c r="D97" s="216">
        <v>4280</v>
      </c>
      <c r="E97" s="172" t="s">
        <v>204</v>
      </c>
      <c r="F97" s="219">
        <f t="shared" si="17"/>
        <v>1600</v>
      </c>
      <c r="G97" s="326">
        <v>1600</v>
      </c>
      <c r="H97" s="220"/>
      <c r="I97" s="220"/>
      <c r="J97" s="219"/>
      <c r="K97" s="220"/>
      <c r="L97" s="219"/>
      <c r="M97" s="219"/>
    </row>
    <row r="98" spans="1:13" ht="12" hidden="1">
      <c r="A98" s="217"/>
      <c r="B98" s="194"/>
      <c r="C98" s="215"/>
      <c r="D98" s="216">
        <v>4300</v>
      </c>
      <c r="E98" s="172" t="s">
        <v>173</v>
      </c>
      <c r="F98" s="219">
        <f t="shared" si="17"/>
        <v>45000</v>
      </c>
      <c r="G98" s="326">
        <v>45000</v>
      </c>
      <c r="H98" s="220"/>
      <c r="I98" s="220"/>
      <c r="J98" s="219"/>
      <c r="K98" s="220"/>
      <c r="L98" s="219"/>
      <c r="M98" s="219"/>
    </row>
    <row r="99" spans="1:13" ht="24" hidden="1">
      <c r="A99" s="217"/>
      <c r="B99" s="194"/>
      <c r="C99" s="215"/>
      <c r="D99" s="216">
        <v>4350</v>
      </c>
      <c r="E99" s="172" t="s">
        <v>275</v>
      </c>
      <c r="F99" s="219">
        <f t="shared" si="17"/>
        <v>8000</v>
      </c>
      <c r="G99" s="326">
        <v>8000</v>
      </c>
      <c r="H99" s="220"/>
      <c r="I99" s="220"/>
      <c r="J99" s="219"/>
      <c r="K99" s="220"/>
      <c r="L99" s="219"/>
      <c r="M99" s="219"/>
    </row>
    <row r="100" spans="1:13" ht="36" hidden="1">
      <c r="A100" s="217"/>
      <c r="B100" s="194"/>
      <c r="C100" s="215"/>
      <c r="D100" s="216">
        <v>4360</v>
      </c>
      <c r="E100" s="172" t="s">
        <v>289</v>
      </c>
      <c r="F100" s="219">
        <f t="shared" si="17"/>
        <v>4000</v>
      </c>
      <c r="G100" s="326">
        <v>4000</v>
      </c>
      <c r="H100" s="220"/>
      <c r="I100" s="220"/>
      <c r="J100" s="219"/>
      <c r="K100" s="220"/>
      <c r="L100" s="219"/>
      <c r="M100" s="219"/>
    </row>
    <row r="101" spans="1:13" ht="36" hidden="1">
      <c r="A101" s="217"/>
      <c r="B101" s="194"/>
      <c r="C101" s="215"/>
      <c r="D101" s="216">
        <v>4370</v>
      </c>
      <c r="E101" s="172" t="s">
        <v>290</v>
      </c>
      <c r="F101" s="219">
        <f t="shared" si="17"/>
        <v>18000</v>
      </c>
      <c r="G101" s="326">
        <v>18000</v>
      </c>
      <c r="H101" s="220"/>
      <c r="I101" s="220"/>
      <c r="J101" s="219"/>
      <c r="K101" s="220"/>
      <c r="L101" s="219"/>
      <c r="M101" s="219"/>
    </row>
    <row r="102" spans="1:13" ht="12" hidden="1">
      <c r="A102" s="217"/>
      <c r="B102" s="194"/>
      <c r="C102" s="215"/>
      <c r="D102" s="216">
        <v>4410</v>
      </c>
      <c r="E102" s="172" t="s">
        <v>187</v>
      </c>
      <c r="F102" s="219">
        <f t="shared" si="17"/>
        <v>18000</v>
      </c>
      <c r="G102" s="326">
        <v>18000</v>
      </c>
      <c r="H102" s="220"/>
      <c r="I102" s="220"/>
      <c r="J102" s="219"/>
      <c r="K102" s="220"/>
      <c r="L102" s="219"/>
      <c r="M102" s="219"/>
    </row>
    <row r="103" spans="1:13" ht="12" hidden="1">
      <c r="A103" s="217"/>
      <c r="B103" s="194"/>
      <c r="C103" s="215"/>
      <c r="D103" s="216">
        <v>4430</v>
      </c>
      <c r="E103" s="172" t="s">
        <v>175</v>
      </c>
      <c r="F103" s="219">
        <f t="shared" si="17"/>
        <v>7500</v>
      </c>
      <c r="G103" s="326">
        <v>7500</v>
      </c>
      <c r="H103" s="220"/>
      <c r="I103" s="220"/>
      <c r="J103" s="219"/>
      <c r="K103" s="220"/>
      <c r="L103" s="219"/>
      <c r="M103" s="219"/>
    </row>
    <row r="104" spans="1:13" ht="26.25" customHeight="1" hidden="1">
      <c r="A104" s="217"/>
      <c r="B104" s="194"/>
      <c r="C104" s="215"/>
      <c r="D104" s="216">
        <v>4440</v>
      </c>
      <c r="E104" s="172" t="s">
        <v>188</v>
      </c>
      <c r="F104" s="219">
        <f t="shared" si="17"/>
        <v>19000</v>
      </c>
      <c r="G104" s="326">
        <v>19000</v>
      </c>
      <c r="H104" s="220"/>
      <c r="I104" s="220"/>
      <c r="J104" s="219"/>
      <c r="K104" s="220"/>
      <c r="L104" s="219"/>
      <c r="M104" s="219"/>
    </row>
    <row r="105" spans="1:13" ht="24" hidden="1">
      <c r="A105" s="217"/>
      <c r="B105" s="194"/>
      <c r="C105" s="215"/>
      <c r="D105" s="216">
        <v>4530</v>
      </c>
      <c r="E105" s="172" t="s">
        <v>189</v>
      </c>
      <c r="F105" s="219">
        <f t="shared" si="17"/>
        <v>0</v>
      </c>
      <c r="G105" s="326">
        <v>0</v>
      </c>
      <c r="H105" s="220"/>
      <c r="I105" s="220"/>
      <c r="J105" s="219"/>
      <c r="K105" s="220"/>
      <c r="L105" s="219"/>
      <c r="M105" s="219"/>
    </row>
    <row r="106" spans="1:13" ht="36" hidden="1">
      <c r="A106" s="217"/>
      <c r="B106" s="194"/>
      <c r="C106" s="215"/>
      <c r="D106" s="216">
        <v>4700</v>
      </c>
      <c r="E106" s="172" t="s">
        <v>266</v>
      </c>
      <c r="F106" s="219">
        <f t="shared" si="17"/>
        <v>12000</v>
      </c>
      <c r="G106" s="326">
        <v>12000</v>
      </c>
      <c r="H106" s="220"/>
      <c r="I106" s="220"/>
      <c r="J106" s="219"/>
      <c r="K106" s="220"/>
      <c r="L106" s="219"/>
      <c r="M106" s="219"/>
    </row>
    <row r="107" spans="1:13" ht="48" hidden="1">
      <c r="A107" s="217"/>
      <c r="B107" s="194"/>
      <c r="C107" s="215"/>
      <c r="D107" s="216">
        <v>4740</v>
      </c>
      <c r="E107" s="172" t="s">
        <v>267</v>
      </c>
      <c r="F107" s="219">
        <f t="shared" si="17"/>
        <v>7500</v>
      </c>
      <c r="G107" s="326">
        <v>7500</v>
      </c>
      <c r="H107" s="220"/>
      <c r="I107" s="220"/>
      <c r="J107" s="219"/>
      <c r="K107" s="220"/>
      <c r="L107" s="219"/>
      <c r="M107" s="219"/>
    </row>
    <row r="108" spans="1:13" ht="36" hidden="1">
      <c r="A108" s="217"/>
      <c r="B108" s="194"/>
      <c r="C108" s="215"/>
      <c r="D108" s="216">
        <v>4750</v>
      </c>
      <c r="E108" s="172" t="s">
        <v>268</v>
      </c>
      <c r="F108" s="219">
        <f t="shared" si="17"/>
        <v>7000</v>
      </c>
      <c r="G108" s="326">
        <v>7000</v>
      </c>
      <c r="H108" s="220"/>
      <c r="I108" s="220"/>
      <c r="J108" s="219"/>
      <c r="K108" s="220"/>
      <c r="L108" s="219"/>
      <c r="M108" s="219"/>
    </row>
    <row r="109" spans="1:13" ht="24" hidden="1">
      <c r="A109" s="217"/>
      <c r="B109" s="194"/>
      <c r="C109" s="215"/>
      <c r="D109" s="216">
        <v>6050</v>
      </c>
      <c r="E109" s="172" t="s">
        <v>190</v>
      </c>
      <c r="F109" s="219">
        <f t="shared" si="17"/>
        <v>0</v>
      </c>
      <c r="G109" s="326"/>
      <c r="H109" s="220"/>
      <c r="I109" s="220"/>
      <c r="J109" s="219"/>
      <c r="K109" s="220"/>
      <c r="L109" s="219"/>
      <c r="M109" s="219"/>
    </row>
    <row r="110" spans="1:13" ht="36" hidden="1">
      <c r="A110" s="217"/>
      <c r="B110" s="194"/>
      <c r="C110" s="215"/>
      <c r="D110" s="216">
        <v>6060</v>
      </c>
      <c r="E110" s="172" t="s">
        <v>207</v>
      </c>
      <c r="F110" s="219">
        <f t="shared" si="17"/>
        <v>30000</v>
      </c>
      <c r="G110" s="326"/>
      <c r="H110" s="220"/>
      <c r="I110" s="220"/>
      <c r="J110" s="219"/>
      <c r="K110" s="220"/>
      <c r="L110" s="219"/>
      <c r="M110" s="219">
        <v>30000</v>
      </c>
    </row>
    <row r="111" spans="1:13" s="166" customFormat="1" ht="24">
      <c r="A111" s="221"/>
      <c r="B111" s="189"/>
      <c r="C111" s="215">
        <v>75075</v>
      </c>
      <c r="D111" s="216"/>
      <c r="E111" s="159" t="s">
        <v>191</v>
      </c>
      <c r="F111" s="219">
        <f t="shared" si="17"/>
        <v>15000</v>
      </c>
      <c r="G111" s="317">
        <f aca="true" t="shared" si="19" ref="G111:M111">SUM(G112:G113)</f>
        <v>15000</v>
      </c>
      <c r="H111" s="165">
        <f t="shared" si="19"/>
        <v>0</v>
      </c>
      <c r="I111" s="165">
        <f t="shared" si="19"/>
        <v>0</v>
      </c>
      <c r="J111" s="165">
        <f t="shared" si="19"/>
        <v>0</v>
      </c>
      <c r="K111" s="165">
        <f t="shared" si="19"/>
        <v>0</v>
      </c>
      <c r="L111" s="165">
        <f t="shared" si="19"/>
        <v>0</v>
      </c>
      <c r="M111" s="165">
        <f t="shared" si="19"/>
        <v>0</v>
      </c>
    </row>
    <row r="112" spans="1:13" ht="24" hidden="1">
      <c r="A112" s="217"/>
      <c r="B112" s="194"/>
      <c r="C112" s="180"/>
      <c r="D112" s="181">
        <v>4210</v>
      </c>
      <c r="E112" s="172" t="s">
        <v>172</v>
      </c>
      <c r="F112" s="219">
        <f t="shared" si="17"/>
        <v>5000</v>
      </c>
      <c r="G112" s="326">
        <v>5000</v>
      </c>
      <c r="H112" s="220"/>
      <c r="I112" s="220"/>
      <c r="J112" s="219"/>
      <c r="K112" s="220"/>
      <c r="L112" s="219"/>
      <c r="M112" s="219"/>
    </row>
    <row r="113" spans="1:13" ht="12" hidden="1">
      <c r="A113" s="217"/>
      <c r="B113" s="194"/>
      <c r="C113" s="180"/>
      <c r="D113" s="181">
        <v>4300</v>
      </c>
      <c r="E113" s="172" t="s">
        <v>173</v>
      </c>
      <c r="F113" s="325">
        <f t="shared" si="17"/>
        <v>10000</v>
      </c>
      <c r="G113" s="326">
        <v>10000</v>
      </c>
      <c r="H113" s="220"/>
      <c r="I113" s="220"/>
      <c r="J113" s="219"/>
      <c r="K113" s="220"/>
      <c r="L113" s="219"/>
      <c r="M113" s="219"/>
    </row>
    <row r="114" spans="1:13" s="166" customFormat="1" ht="12">
      <c r="A114" s="250"/>
      <c r="B114" s="210"/>
      <c r="C114" s="237">
        <v>75095</v>
      </c>
      <c r="D114" s="238"/>
      <c r="E114" s="393" t="s">
        <v>113</v>
      </c>
      <c r="F114" s="225">
        <f t="shared" si="17"/>
        <v>21160</v>
      </c>
      <c r="G114" s="394">
        <f aca="true" t="shared" si="20" ref="G114:M114">SUM(G115:G116)</f>
        <v>21160</v>
      </c>
      <c r="H114" s="251">
        <f t="shared" si="20"/>
        <v>0</v>
      </c>
      <c r="I114" s="251">
        <f t="shared" si="20"/>
        <v>0</v>
      </c>
      <c r="J114" s="251">
        <f t="shared" si="20"/>
        <v>0</v>
      </c>
      <c r="K114" s="251">
        <f t="shared" si="20"/>
        <v>0</v>
      </c>
      <c r="L114" s="251">
        <f t="shared" si="20"/>
        <v>0</v>
      </c>
      <c r="M114" s="251">
        <f t="shared" si="20"/>
        <v>0</v>
      </c>
    </row>
    <row r="115" spans="1:13" ht="24" hidden="1">
      <c r="A115" s="217"/>
      <c r="B115" s="194"/>
      <c r="C115" s="180"/>
      <c r="D115" s="181">
        <v>4210</v>
      </c>
      <c r="E115" s="193" t="s">
        <v>172</v>
      </c>
      <c r="F115" s="195">
        <f t="shared" si="17"/>
        <v>7160</v>
      </c>
      <c r="G115" s="218">
        <v>7160</v>
      </c>
      <c r="H115" s="220"/>
      <c r="I115" s="220"/>
      <c r="J115" s="219"/>
      <c r="K115" s="220"/>
      <c r="L115" s="219"/>
      <c r="M115" s="219"/>
    </row>
    <row r="116" spans="1:13" ht="12" hidden="1">
      <c r="A116" s="217"/>
      <c r="B116" s="194"/>
      <c r="C116" s="180"/>
      <c r="D116" s="181">
        <v>4300</v>
      </c>
      <c r="E116" s="193" t="s">
        <v>173</v>
      </c>
      <c r="F116" s="259">
        <f t="shared" si="17"/>
        <v>14000</v>
      </c>
      <c r="G116" s="218">
        <v>14000</v>
      </c>
      <c r="H116" s="220"/>
      <c r="I116" s="220"/>
      <c r="J116" s="219"/>
      <c r="K116" s="220"/>
      <c r="L116" s="219"/>
      <c r="M116" s="219"/>
    </row>
    <row r="117" spans="1:13" ht="12" hidden="1">
      <c r="A117" s="217"/>
      <c r="B117" s="194"/>
      <c r="C117" s="180"/>
      <c r="D117" s="181">
        <v>4410</v>
      </c>
      <c r="E117" s="193" t="s">
        <v>187</v>
      </c>
      <c r="F117" s="259">
        <f t="shared" si="17"/>
        <v>500</v>
      </c>
      <c r="G117" s="218">
        <v>500</v>
      </c>
      <c r="H117" s="220"/>
      <c r="I117" s="220"/>
      <c r="J117" s="219"/>
      <c r="K117" s="220"/>
      <c r="L117" s="219"/>
      <c r="M117" s="219"/>
    </row>
    <row r="118" spans="1:13" ht="12" hidden="1">
      <c r="A118" s="217"/>
      <c r="B118" s="194"/>
      <c r="C118" s="180"/>
      <c r="D118" s="181">
        <v>4430</v>
      </c>
      <c r="E118" s="193" t="s">
        <v>175</v>
      </c>
      <c r="F118" s="259">
        <f aca="true" t="shared" si="21" ref="F118:F158">SUM(G118+M118)</f>
        <v>500</v>
      </c>
      <c r="G118" s="218">
        <v>500</v>
      </c>
      <c r="H118" s="220"/>
      <c r="I118" s="220"/>
      <c r="J118" s="219"/>
      <c r="K118" s="220"/>
      <c r="L118" s="219"/>
      <c r="M118" s="219"/>
    </row>
    <row r="119" spans="1:13" s="140" customFormat="1" ht="51">
      <c r="A119" s="146" t="s">
        <v>23</v>
      </c>
      <c r="B119" s="464">
        <v>751</v>
      </c>
      <c r="C119" s="465"/>
      <c r="D119" s="466"/>
      <c r="E119" s="467" t="s">
        <v>144</v>
      </c>
      <c r="F119" s="468">
        <f t="shared" si="21"/>
        <v>1069</v>
      </c>
      <c r="G119" s="312">
        <f aca="true" t="shared" si="22" ref="G119:M119">SUM(G120)</f>
        <v>1069</v>
      </c>
      <c r="H119" s="312">
        <f t="shared" si="22"/>
        <v>0</v>
      </c>
      <c r="I119" s="312">
        <f t="shared" si="22"/>
        <v>0</v>
      </c>
      <c r="J119" s="312">
        <f t="shared" si="22"/>
        <v>0</v>
      </c>
      <c r="K119" s="312">
        <f t="shared" si="22"/>
        <v>0</v>
      </c>
      <c r="L119" s="312">
        <f t="shared" si="22"/>
        <v>0</v>
      </c>
      <c r="M119" s="312">
        <f t="shared" si="22"/>
        <v>0</v>
      </c>
    </row>
    <row r="120" spans="1:13" s="166" customFormat="1" ht="36">
      <c r="A120" s="250"/>
      <c r="B120" s="210"/>
      <c r="C120" s="200">
        <v>75101</v>
      </c>
      <c r="D120" s="201"/>
      <c r="E120" s="209" t="s">
        <v>240</v>
      </c>
      <c r="F120" s="211">
        <f t="shared" si="21"/>
        <v>1069</v>
      </c>
      <c r="G120" s="251">
        <f aca="true" t="shared" si="23" ref="G120:M120">SUM(G121:G121)</f>
        <v>1069</v>
      </c>
      <c r="H120" s="251">
        <f t="shared" si="23"/>
        <v>0</v>
      </c>
      <c r="I120" s="251">
        <f t="shared" si="23"/>
        <v>0</v>
      </c>
      <c r="J120" s="251">
        <f t="shared" si="23"/>
        <v>0</v>
      </c>
      <c r="K120" s="251">
        <f t="shared" si="23"/>
        <v>0</v>
      </c>
      <c r="L120" s="251">
        <f t="shared" si="23"/>
        <v>0</v>
      </c>
      <c r="M120" s="251">
        <f t="shared" si="23"/>
        <v>0</v>
      </c>
    </row>
    <row r="121" spans="1:13" ht="12" hidden="1">
      <c r="A121" s="222"/>
      <c r="B121" s="199"/>
      <c r="C121" s="200"/>
      <c r="D121" s="201">
        <v>4300</v>
      </c>
      <c r="E121" s="198" t="s">
        <v>173</v>
      </c>
      <c r="F121" s="202">
        <f t="shared" si="21"/>
        <v>1069</v>
      </c>
      <c r="G121" s="223">
        <v>1069</v>
      </c>
      <c r="H121" s="223"/>
      <c r="I121" s="223"/>
      <c r="J121" s="223"/>
      <c r="K121" s="223"/>
      <c r="L121" s="223"/>
      <c r="M121" s="225"/>
    </row>
    <row r="122" spans="1:13" s="140" customFormat="1" ht="30" customHeight="1">
      <c r="A122" s="141" t="s">
        <v>29</v>
      </c>
      <c r="B122" s="182">
        <v>754</v>
      </c>
      <c r="C122" s="183"/>
      <c r="D122" s="184"/>
      <c r="E122" s="299" t="s">
        <v>192</v>
      </c>
      <c r="F122" s="185">
        <f t="shared" si="21"/>
        <v>141000</v>
      </c>
      <c r="G122" s="157">
        <f>SUM(G123,G125,G139,G143)</f>
        <v>123000</v>
      </c>
      <c r="H122" s="157">
        <f aca="true" t="shared" si="24" ref="H122:M122">SUM(H123,H125,H139,H143)</f>
        <v>13500</v>
      </c>
      <c r="I122" s="157">
        <f t="shared" si="24"/>
        <v>2500</v>
      </c>
      <c r="J122" s="157">
        <f t="shared" si="24"/>
        <v>0</v>
      </c>
      <c r="K122" s="157">
        <f t="shared" si="24"/>
        <v>0</v>
      </c>
      <c r="L122" s="157">
        <f t="shared" si="24"/>
        <v>0</v>
      </c>
      <c r="M122" s="157">
        <f t="shared" si="24"/>
        <v>18000</v>
      </c>
    </row>
    <row r="123" spans="1:13" s="166" customFormat="1" ht="11.25" customHeight="1">
      <c r="A123" s="221"/>
      <c r="B123" s="189"/>
      <c r="C123" s="180">
        <v>75404</v>
      </c>
      <c r="D123" s="181"/>
      <c r="E123" s="188" t="s">
        <v>457</v>
      </c>
      <c r="F123" s="190">
        <f>SUM(G123+M123)</f>
        <v>10000</v>
      </c>
      <c r="G123" s="165">
        <f>SUM(G124:G124)</f>
        <v>0</v>
      </c>
      <c r="H123" s="165">
        <f aca="true" t="shared" si="25" ref="H123:M123">SUM(H124:H124)</f>
        <v>0</v>
      </c>
      <c r="I123" s="165">
        <f t="shared" si="25"/>
        <v>0</v>
      </c>
      <c r="J123" s="165">
        <f t="shared" si="25"/>
        <v>0</v>
      </c>
      <c r="K123" s="165">
        <f t="shared" si="25"/>
        <v>0</v>
      </c>
      <c r="L123" s="165">
        <f t="shared" si="25"/>
        <v>0</v>
      </c>
      <c r="M123" s="165">
        <f t="shared" si="25"/>
        <v>10000</v>
      </c>
    </row>
    <row r="124" spans="1:13" ht="48" hidden="1">
      <c r="A124" s="217"/>
      <c r="B124" s="194"/>
      <c r="C124" s="180"/>
      <c r="D124" s="181">
        <v>6170</v>
      </c>
      <c r="E124" s="193" t="s">
        <v>407</v>
      </c>
      <c r="F124" s="190">
        <f>SUM(G124+M124)</f>
        <v>10000</v>
      </c>
      <c r="G124" s="218">
        <v>0</v>
      </c>
      <c r="H124" s="220"/>
      <c r="I124" s="220"/>
      <c r="J124" s="219"/>
      <c r="K124" s="220"/>
      <c r="L124" s="219"/>
      <c r="M124" s="219">
        <v>10000</v>
      </c>
    </row>
    <row r="125" spans="1:13" s="166" customFormat="1" ht="11.25" customHeight="1">
      <c r="A125" s="221"/>
      <c r="B125" s="189"/>
      <c r="C125" s="180">
        <v>75412</v>
      </c>
      <c r="D125" s="181"/>
      <c r="E125" s="188" t="s">
        <v>193</v>
      </c>
      <c r="F125" s="190">
        <f t="shared" si="21"/>
        <v>96000</v>
      </c>
      <c r="G125" s="165">
        <f aca="true" t="shared" si="26" ref="G125:M125">SUM(G126:G138)</f>
        <v>96000</v>
      </c>
      <c r="H125" s="165">
        <f t="shared" si="26"/>
        <v>13500</v>
      </c>
      <c r="I125" s="165">
        <f t="shared" si="26"/>
        <v>2500</v>
      </c>
      <c r="J125" s="165">
        <f t="shared" si="26"/>
        <v>0</v>
      </c>
      <c r="K125" s="165">
        <f t="shared" si="26"/>
        <v>0</v>
      </c>
      <c r="L125" s="165">
        <f t="shared" si="26"/>
        <v>0</v>
      </c>
      <c r="M125" s="165">
        <f t="shared" si="26"/>
        <v>0</v>
      </c>
    </row>
    <row r="126" spans="1:13" ht="24" hidden="1">
      <c r="A126" s="217"/>
      <c r="B126" s="194"/>
      <c r="C126" s="180"/>
      <c r="D126" s="181">
        <v>3030</v>
      </c>
      <c r="E126" s="193" t="s">
        <v>179</v>
      </c>
      <c r="F126" s="190">
        <f t="shared" si="21"/>
        <v>12000</v>
      </c>
      <c r="G126" s="218">
        <v>12000</v>
      </c>
      <c r="H126" s="220"/>
      <c r="I126" s="220"/>
      <c r="J126" s="219"/>
      <c r="K126" s="220"/>
      <c r="L126" s="219"/>
      <c r="M126" s="219"/>
    </row>
    <row r="127" spans="1:13" ht="24" hidden="1">
      <c r="A127" s="217"/>
      <c r="B127" s="194"/>
      <c r="C127" s="180"/>
      <c r="D127" s="181">
        <v>4010</v>
      </c>
      <c r="E127" s="193" t="s">
        <v>181</v>
      </c>
      <c r="F127" s="190">
        <f t="shared" si="21"/>
        <v>6000</v>
      </c>
      <c r="G127" s="243">
        <v>6000</v>
      </c>
      <c r="H127" s="220">
        <v>6000</v>
      </c>
      <c r="I127" s="220"/>
      <c r="J127" s="219"/>
      <c r="K127" s="220"/>
      <c r="L127" s="219"/>
      <c r="M127" s="219"/>
    </row>
    <row r="128" spans="1:13" ht="24" hidden="1">
      <c r="A128" s="217"/>
      <c r="B128" s="194"/>
      <c r="C128" s="180"/>
      <c r="D128" s="181">
        <v>4110</v>
      </c>
      <c r="E128" s="193" t="s">
        <v>183</v>
      </c>
      <c r="F128" s="190">
        <f t="shared" si="21"/>
        <v>2000</v>
      </c>
      <c r="G128" s="243">
        <v>2000</v>
      </c>
      <c r="H128" s="220"/>
      <c r="I128" s="220">
        <v>2000</v>
      </c>
      <c r="J128" s="219"/>
      <c r="K128" s="220"/>
      <c r="L128" s="219"/>
      <c r="M128" s="219"/>
    </row>
    <row r="129" spans="1:13" ht="12" hidden="1">
      <c r="A129" s="217"/>
      <c r="B129" s="194"/>
      <c r="C129" s="180"/>
      <c r="D129" s="181">
        <v>4120</v>
      </c>
      <c r="E129" s="193" t="s">
        <v>184</v>
      </c>
      <c r="F129" s="190">
        <f t="shared" si="21"/>
        <v>500</v>
      </c>
      <c r="G129" s="243">
        <v>500</v>
      </c>
      <c r="H129" s="220"/>
      <c r="I129" s="220">
        <v>500</v>
      </c>
      <c r="J129" s="219"/>
      <c r="K129" s="220"/>
      <c r="L129" s="219"/>
      <c r="M129" s="219"/>
    </row>
    <row r="130" spans="1:13" ht="12" hidden="1">
      <c r="A130" s="217"/>
      <c r="B130" s="194"/>
      <c r="C130" s="180"/>
      <c r="D130" s="181">
        <v>4170</v>
      </c>
      <c r="E130" s="193" t="s">
        <v>185</v>
      </c>
      <c r="F130" s="190">
        <f t="shared" si="21"/>
        <v>7500</v>
      </c>
      <c r="G130" s="220">
        <v>7500</v>
      </c>
      <c r="H130" s="220">
        <v>7500</v>
      </c>
      <c r="I130" s="220"/>
      <c r="J130" s="219"/>
      <c r="K130" s="220"/>
      <c r="L130" s="219"/>
      <c r="M130" s="219"/>
    </row>
    <row r="131" spans="1:13" ht="24" hidden="1">
      <c r="A131" s="217"/>
      <c r="B131" s="194"/>
      <c r="C131" s="180"/>
      <c r="D131" s="181">
        <v>4210</v>
      </c>
      <c r="E131" s="193" t="s">
        <v>172</v>
      </c>
      <c r="F131" s="190">
        <f t="shared" si="21"/>
        <v>40000</v>
      </c>
      <c r="G131" s="218">
        <v>40000</v>
      </c>
      <c r="H131" s="220"/>
      <c r="I131" s="220"/>
      <c r="J131" s="219"/>
      <c r="K131" s="220"/>
      <c r="L131" s="219"/>
      <c r="M131" s="219"/>
    </row>
    <row r="132" spans="1:13" ht="12" hidden="1">
      <c r="A132" s="217"/>
      <c r="B132" s="194"/>
      <c r="C132" s="180"/>
      <c r="D132" s="181">
        <v>4260</v>
      </c>
      <c r="E132" s="193" t="s">
        <v>186</v>
      </c>
      <c r="F132" s="190">
        <f t="shared" si="21"/>
        <v>3000</v>
      </c>
      <c r="G132" s="218">
        <v>3000</v>
      </c>
      <c r="H132" s="220"/>
      <c r="I132" s="220"/>
      <c r="J132" s="219"/>
      <c r="K132" s="220"/>
      <c r="L132" s="219"/>
      <c r="M132" s="219"/>
    </row>
    <row r="133" spans="1:13" ht="12" hidden="1">
      <c r="A133" s="217"/>
      <c r="B133" s="194"/>
      <c r="C133" s="180"/>
      <c r="D133" s="181">
        <v>4280</v>
      </c>
      <c r="E133" s="193" t="s">
        <v>204</v>
      </c>
      <c r="F133" s="190">
        <f t="shared" si="21"/>
        <v>1000</v>
      </c>
      <c r="G133" s="218">
        <v>1000</v>
      </c>
      <c r="H133" s="220"/>
      <c r="I133" s="220"/>
      <c r="J133" s="219"/>
      <c r="K133" s="220"/>
      <c r="L133" s="219"/>
      <c r="M133" s="219"/>
    </row>
    <row r="134" spans="1:13" ht="12" hidden="1">
      <c r="A134" s="217"/>
      <c r="B134" s="194"/>
      <c r="C134" s="180"/>
      <c r="D134" s="181">
        <v>4300</v>
      </c>
      <c r="E134" s="193" t="s">
        <v>173</v>
      </c>
      <c r="F134" s="190">
        <f t="shared" si="21"/>
        <v>14000</v>
      </c>
      <c r="G134" s="218">
        <v>14000</v>
      </c>
      <c r="H134" s="220"/>
      <c r="I134" s="220"/>
      <c r="J134" s="219"/>
      <c r="K134" s="220"/>
      <c r="L134" s="219"/>
      <c r="M134" s="219"/>
    </row>
    <row r="135" spans="1:13" ht="12" hidden="1">
      <c r="A135" s="217"/>
      <c r="B135" s="194"/>
      <c r="C135" s="180"/>
      <c r="D135" s="181">
        <v>4360</v>
      </c>
      <c r="E135" s="193"/>
      <c r="F135" s="190">
        <f t="shared" si="21"/>
        <v>500</v>
      </c>
      <c r="G135" s="218">
        <v>500</v>
      </c>
      <c r="H135" s="220"/>
      <c r="I135" s="220"/>
      <c r="J135" s="219"/>
      <c r="K135" s="220"/>
      <c r="L135" s="219"/>
      <c r="M135" s="219"/>
    </row>
    <row r="136" spans="1:13" ht="12" hidden="1">
      <c r="A136" s="217"/>
      <c r="B136" s="194"/>
      <c r="C136" s="180"/>
      <c r="D136" s="181">
        <v>4370</v>
      </c>
      <c r="E136" s="193"/>
      <c r="F136" s="190">
        <f t="shared" si="21"/>
        <v>500</v>
      </c>
      <c r="G136" s="218">
        <v>500</v>
      </c>
      <c r="H136" s="220"/>
      <c r="I136" s="220"/>
      <c r="J136" s="219"/>
      <c r="K136" s="220"/>
      <c r="L136" s="219"/>
      <c r="M136" s="219"/>
    </row>
    <row r="137" spans="1:13" ht="12" hidden="1">
      <c r="A137" s="217"/>
      <c r="B137" s="194"/>
      <c r="C137" s="180"/>
      <c r="D137" s="181">
        <v>4750</v>
      </c>
      <c r="E137" s="193"/>
      <c r="F137" s="190">
        <f t="shared" si="21"/>
        <v>500</v>
      </c>
      <c r="G137" s="218">
        <v>500</v>
      </c>
      <c r="H137" s="220"/>
      <c r="I137" s="220"/>
      <c r="J137" s="219"/>
      <c r="K137" s="220"/>
      <c r="L137" s="219"/>
      <c r="M137" s="219"/>
    </row>
    <row r="138" spans="1:13" ht="12" hidden="1">
      <c r="A138" s="217"/>
      <c r="B138" s="194"/>
      <c r="C138" s="180"/>
      <c r="D138" s="181">
        <v>4430</v>
      </c>
      <c r="E138" s="193" t="s">
        <v>175</v>
      </c>
      <c r="F138" s="190">
        <f t="shared" si="21"/>
        <v>8500</v>
      </c>
      <c r="G138" s="218">
        <v>8500</v>
      </c>
      <c r="H138" s="220"/>
      <c r="I138" s="220"/>
      <c r="J138" s="219"/>
      <c r="K138" s="220"/>
      <c r="L138" s="219"/>
      <c r="M138" s="219"/>
    </row>
    <row r="139" spans="1:13" s="166" customFormat="1" ht="12">
      <c r="A139" s="221"/>
      <c r="B139" s="189"/>
      <c r="C139" s="180">
        <v>75414</v>
      </c>
      <c r="D139" s="181"/>
      <c r="E139" s="188" t="s">
        <v>194</v>
      </c>
      <c r="F139" s="190">
        <f t="shared" si="21"/>
        <v>2000</v>
      </c>
      <c r="G139" s="165">
        <f aca="true" t="shared" si="27" ref="G139:M139">SUM(G140:G142)</f>
        <v>2000</v>
      </c>
      <c r="H139" s="165">
        <f t="shared" si="27"/>
        <v>0</v>
      </c>
      <c r="I139" s="165">
        <f t="shared" si="27"/>
        <v>0</v>
      </c>
      <c r="J139" s="165">
        <f t="shared" si="27"/>
        <v>0</v>
      </c>
      <c r="K139" s="165">
        <f t="shared" si="27"/>
        <v>0</v>
      </c>
      <c r="L139" s="165">
        <f t="shared" si="27"/>
        <v>0</v>
      </c>
      <c r="M139" s="165">
        <f t="shared" si="27"/>
        <v>0</v>
      </c>
    </row>
    <row r="140" spans="1:13" ht="24" hidden="1">
      <c r="A140" s="217"/>
      <c r="B140" s="194"/>
      <c r="C140" s="180"/>
      <c r="D140" s="181">
        <v>4210</v>
      </c>
      <c r="E140" s="193" t="s">
        <v>172</v>
      </c>
      <c r="F140" s="195">
        <f t="shared" si="21"/>
        <v>0</v>
      </c>
      <c r="G140" s="218">
        <v>0</v>
      </c>
      <c r="H140" s="220"/>
      <c r="I140" s="220"/>
      <c r="J140" s="219"/>
      <c r="K140" s="220"/>
      <c r="L140" s="219"/>
      <c r="M140" s="219"/>
    </row>
    <row r="141" spans="1:13" ht="12" hidden="1">
      <c r="A141" s="222"/>
      <c r="B141" s="199"/>
      <c r="C141" s="200"/>
      <c r="D141" s="201">
        <v>4300</v>
      </c>
      <c r="E141" s="198" t="s">
        <v>173</v>
      </c>
      <c r="F141" s="202">
        <f t="shared" si="21"/>
        <v>2000</v>
      </c>
      <c r="G141" s="223">
        <v>2000</v>
      </c>
      <c r="H141" s="224"/>
      <c r="I141" s="224"/>
      <c r="J141" s="225"/>
      <c r="K141" s="224"/>
      <c r="L141" s="225"/>
      <c r="M141" s="225"/>
    </row>
    <row r="142" spans="1:13" ht="36" hidden="1">
      <c r="A142" s="217"/>
      <c r="B142" s="194"/>
      <c r="C142" s="180"/>
      <c r="D142" s="181">
        <v>6060</v>
      </c>
      <c r="E142" s="193" t="s">
        <v>207</v>
      </c>
      <c r="F142" s="202">
        <f t="shared" si="21"/>
        <v>0</v>
      </c>
      <c r="G142" s="218"/>
      <c r="H142" s="220"/>
      <c r="I142" s="220"/>
      <c r="J142" s="219"/>
      <c r="K142" s="220"/>
      <c r="L142" s="219"/>
      <c r="M142" s="219">
        <v>0</v>
      </c>
    </row>
    <row r="143" spans="1:13" s="166" customFormat="1" ht="12">
      <c r="A143" s="221"/>
      <c r="B143" s="189"/>
      <c r="C143" s="180">
        <v>75421</v>
      </c>
      <c r="D143" s="181"/>
      <c r="E143" s="188" t="s">
        <v>416</v>
      </c>
      <c r="F143" s="190">
        <f>SUM(G143+M143)</f>
        <v>33000</v>
      </c>
      <c r="G143" s="165">
        <v>25000</v>
      </c>
      <c r="H143" s="165">
        <f aca="true" t="shared" si="28" ref="H143:M143">SUM(H144:H146)</f>
        <v>0</v>
      </c>
      <c r="I143" s="165">
        <f t="shared" si="28"/>
        <v>0</v>
      </c>
      <c r="J143" s="165">
        <f t="shared" si="28"/>
        <v>0</v>
      </c>
      <c r="K143" s="165">
        <f t="shared" si="28"/>
        <v>0</v>
      </c>
      <c r="L143" s="165">
        <f t="shared" si="28"/>
        <v>0</v>
      </c>
      <c r="M143" s="165">
        <f t="shared" si="28"/>
        <v>8000</v>
      </c>
    </row>
    <row r="144" spans="1:13" ht="24" hidden="1">
      <c r="A144" s="217"/>
      <c r="B144" s="194"/>
      <c r="C144" s="180"/>
      <c r="D144" s="181">
        <v>4210</v>
      </c>
      <c r="E144" s="193" t="s">
        <v>172</v>
      </c>
      <c r="F144" s="195">
        <f>SUM(G144+M144)</f>
        <v>5000</v>
      </c>
      <c r="G144" s="218">
        <v>5000</v>
      </c>
      <c r="H144" s="220"/>
      <c r="I144" s="220"/>
      <c r="J144" s="219"/>
      <c r="K144" s="220"/>
      <c r="L144" s="219"/>
      <c r="M144" s="219"/>
    </row>
    <row r="145" spans="1:13" ht="12" hidden="1">
      <c r="A145" s="222"/>
      <c r="B145" s="199"/>
      <c r="C145" s="200"/>
      <c r="D145" s="201">
        <v>4300</v>
      </c>
      <c r="E145" s="198" t="s">
        <v>173</v>
      </c>
      <c r="F145" s="202">
        <f>SUM(G145+M145)</f>
        <v>0</v>
      </c>
      <c r="G145" s="223">
        <v>0</v>
      </c>
      <c r="H145" s="224"/>
      <c r="I145" s="224"/>
      <c r="J145" s="225"/>
      <c r="K145" s="224"/>
      <c r="L145" s="225"/>
      <c r="M145" s="225"/>
    </row>
    <row r="146" spans="1:13" ht="36" hidden="1">
      <c r="A146" s="217"/>
      <c r="B146" s="194"/>
      <c r="C146" s="180"/>
      <c r="D146" s="181">
        <v>6060</v>
      </c>
      <c r="E146" s="193" t="s">
        <v>207</v>
      </c>
      <c r="F146" s="202">
        <f>SUM(G146+M146)</f>
        <v>8000</v>
      </c>
      <c r="G146" s="218"/>
      <c r="H146" s="220"/>
      <c r="I146" s="220"/>
      <c r="J146" s="219"/>
      <c r="K146" s="220"/>
      <c r="L146" s="219"/>
      <c r="M146" s="219">
        <v>8000</v>
      </c>
    </row>
    <row r="147" spans="1:13" s="140" customFormat="1" ht="81" customHeight="1">
      <c r="A147" s="141" t="s">
        <v>50</v>
      </c>
      <c r="B147" s="182">
        <v>756</v>
      </c>
      <c r="C147" s="206"/>
      <c r="D147" s="184"/>
      <c r="E147" s="299" t="s">
        <v>195</v>
      </c>
      <c r="F147" s="185">
        <f t="shared" si="21"/>
        <v>35500</v>
      </c>
      <c r="G147" s="157">
        <f>SUM(G148)</f>
        <v>35500</v>
      </c>
      <c r="H147" s="157">
        <f>SUM(H148)</f>
        <v>22000</v>
      </c>
      <c r="I147" s="157"/>
      <c r="J147" s="157">
        <f>SUM(J148)</f>
        <v>0</v>
      </c>
      <c r="K147" s="157">
        <f>SUM(K148)</f>
        <v>0</v>
      </c>
      <c r="L147" s="157">
        <f>SUM(L148)</f>
        <v>0</v>
      </c>
      <c r="M147" s="157">
        <f>SUM(M148)</f>
        <v>0</v>
      </c>
    </row>
    <row r="148" spans="1:13" s="166" customFormat="1" ht="36">
      <c r="A148" s="221"/>
      <c r="B148" s="189"/>
      <c r="C148" s="215">
        <v>75647</v>
      </c>
      <c r="D148" s="216"/>
      <c r="E148" s="188" t="s">
        <v>196</v>
      </c>
      <c r="F148" s="190">
        <f t="shared" si="21"/>
        <v>35500</v>
      </c>
      <c r="G148" s="165">
        <f aca="true" t="shared" si="29" ref="G148:M148">SUM(G149:G153)</f>
        <v>35500</v>
      </c>
      <c r="H148" s="165">
        <f t="shared" si="29"/>
        <v>22000</v>
      </c>
      <c r="I148" s="165">
        <f t="shared" si="29"/>
        <v>0</v>
      </c>
      <c r="J148" s="165">
        <f t="shared" si="29"/>
        <v>0</v>
      </c>
      <c r="K148" s="165">
        <f t="shared" si="29"/>
        <v>0</v>
      </c>
      <c r="L148" s="165">
        <f t="shared" si="29"/>
        <v>0</v>
      </c>
      <c r="M148" s="165">
        <f t="shared" si="29"/>
        <v>0</v>
      </c>
    </row>
    <row r="149" spans="1:13" ht="29.25" customHeight="1" hidden="1">
      <c r="A149" s="217"/>
      <c r="B149" s="194"/>
      <c r="C149" s="180"/>
      <c r="D149" s="181">
        <v>3020</v>
      </c>
      <c r="E149" s="193" t="s">
        <v>285</v>
      </c>
      <c r="F149" s="195">
        <f t="shared" si="21"/>
        <v>0</v>
      </c>
      <c r="G149" s="218">
        <v>0</v>
      </c>
      <c r="H149" s="220"/>
      <c r="I149" s="220"/>
      <c r="J149" s="219"/>
      <c r="K149" s="220"/>
      <c r="L149" s="219"/>
      <c r="M149" s="219"/>
    </row>
    <row r="150" spans="1:13" ht="24" hidden="1">
      <c r="A150" s="217"/>
      <c r="B150" s="194"/>
      <c r="C150" s="180"/>
      <c r="D150" s="181">
        <v>3030</v>
      </c>
      <c r="E150" s="193" t="s">
        <v>179</v>
      </c>
      <c r="F150" s="195">
        <f t="shared" si="21"/>
        <v>5800</v>
      </c>
      <c r="G150" s="218">
        <v>5800</v>
      </c>
      <c r="H150" s="220"/>
      <c r="I150" s="220"/>
      <c r="J150" s="219"/>
      <c r="K150" s="220"/>
      <c r="L150" s="219"/>
      <c r="M150" s="219"/>
    </row>
    <row r="151" spans="1:13" ht="24" hidden="1">
      <c r="A151" s="217"/>
      <c r="B151" s="194"/>
      <c r="C151" s="180"/>
      <c r="D151" s="181">
        <v>4100</v>
      </c>
      <c r="E151" s="193" t="s">
        <v>197</v>
      </c>
      <c r="F151" s="195">
        <f t="shared" si="21"/>
        <v>22000</v>
      </c>
      <c r="G151" s="218">
        <v>22000</v>
      </c>
      <c r="H151" s="218">
        <v>22000</v>
      </c>
      <c r="I151" s="218"/>
      <c r="J151" s="219"/>
      <c r="K151" s="220"/>
      <c r="L151" s="219"/>
      <c r="M151" s="219"/>
    </row>
    <row r="152" spans="1:13" ht="24" hidden="1">
      <c r="A152" s="217"/>
      <c r="B152" s="194"/>
      <c r="C152" s="180"/>
      <c r="D152" s="181">
        <v>4210</v>
      </c>
      <c r="E152" s="193" t="s">
        <v>172</v>
      </c>
      <c r="F152" s="195">
        <f t="shared" si="21"/>
        <v>1200</v>
      </c>
      <c r="G152" s="218">
        <v>1200</v>
      </c>
      <c r="H152" s="220"/>
      <c r="I152" s="220"/>
      <c r="J152" s="219"/>
      <c r="K152" s="220"/>
      <c r="L152" s="219"/>
      <c r="M152" s="219"/>
    </row>
    <row r="153" spans="1:13" ht="12" hidden="1">
      <c r="A153" s="217"/>
      <c r="B153" s="194"/>
      <c r="C153" s="180"/>
      <c r="D153" s="181">
        <v>4300</v>
      </c>
      <c r="E153" s="198" t="s">
        <v>173</v>
      </c>
      <c r="F153" s="195">
        <f t="shared" si="21"/>
        <v>6500</v>
      </c>
      <c r="G153" s="218">
        <v>6500</v>
      </c>
      <c r="H153" s="220"/>
      <c r="I153" s="220"/>
      <c r="J153" s="219"/>
      <c r="K153" s="220"/>
      <c r="L153" s="219"/>
      <c r="M153" s="219"/>
    </row>
    <row r="154" spans="1:13" s="140" customFormat="1" ht="12.75">
      <c r="A154" s="141" t="s">
        <v>108</v>
      </c>
      <c r="B154" s="182">
        <v>757</v>
      </c>
      <c r="C154" s="183"/>
      <c r="D154" s="184"/>
      <c r="E154" s="299" t="s">
        <v>198</v>
      </c>
      <c r="F154" s="185">
        <f t="shared" si="21"/>
        <v>30000</v>
      </c>
      <c r="G154" s="157">
        <f aca="true" t="shared" si="30" ref="G154:M155">SUM(G155)</f>
        <v>30000</v>
      </c>
      <c r="H154" s="157">
        <f t="shared" si="30"/>
        <v>0</v>
      </c>
      <c r="I154" s="157">
        <f t="shared" si="30"/>
        <v>0</v>
      </c>
      <c r="J154" s="157">
        <f t="shared" si="30"/>
        <v>0</v>
      </c>
      <c r="K154" s="157">
        <f t="shared" si="30"/>
        <v>30000</v>
      </c>
      <c r="L154" s="157">
        <f t="shared" si="30"/>
        <v>0</v>
      </c>
      <c r="M154" s="157">
        <f t="shared" si="30"/>
        <v>0</v>
      </c>
    </row>
    <row r="155" spans="1:13" s="166" customFormat="1" ht="36">
      <c r="A155" s="221"/>
      <c r="B155" s="189"/>
      <c r="C155" s="180">
        <v>75702</v>
      </c>
      <c r="D155" s="213"/>
      <c r="E155" s="479" t="s">
        <v>199</v>
      </c>
      <c r="F155" s="190">
        <f t="shared" si="21"/>
        <v>30000</v>
      </c>
      <c r="G155" s="226">
        <f t="shared" si="30"/>
        <v>30000</v>
      </c>
      <c r="H155" s="226">
        <f t="shared" si="30"/>
        <v>0</v>
      </c>
      <c r="I155" s="226">
        <f t="shared" si="30"/>
        <v>0</v>
      </c>
      <c r="J155" s="226">
        <f t="shared" si="30"/>
        <v>0</v>
      </c>
      <c r="K155" s="226">
        <f t="shared" si="30"/>
        <v>30000</v>
      </c>
      <c r="L155" s="226">
        <f t="shared" si="30"/>
        <v>0</v>
      </c>
      <c r="M155" s="226">
        <f t="shared" si="30"/>
        <v>0</v>
      </c>
    </row>
    <row r="156" spans="1:13" ht="60" hidden="1">
      <c r="A156" s="222"/>
      <c r="B156" s="199"/>
      <c r="C156" s="200"/>
      <c r="D156" s="201">
        <v>8070</v>
      </c>
      <c r="E156" s="198" t="s">
        <v>302</v>
      </c>
      <c r="F156" s="202">
        <f t="shared" si="21"/>
        <v>30000</v>
      </c>
      <c r="G156" s="223">
        <v>30000</v>
      </c>
      <c r="H156" s="225"/>
      <c r="I156" s="224"/>
      <c r="J156" s="225"/>
      <c r="K156" s="224">
        <v>30000</v>
      </c>
      <c r="L156" s="225"/>
      <c r="M156" s="225"/>
    </row>
    <row r="157" spans="1:13" s="140" customFormat="1" ht="12.75">
      <c r="A157" s="141" t="s">
        <v>202</v>
      </c>
      <c r="B157" s="182">
        <v>758</v>
      </c>
      <c r="C157" s="183"/>
      <c r="D157" s="184"/>
      <c r="E157" s="299" t="s">
        <v>125</v>
      </c>
      <c r="F157" s="185">
        <f t="shared" si="21"/>
        <v>30000</v>
      </c>
      <c r="G157" s="157">
        <f>SUM(G158)</f>
        <v>30000</v>
      </c>
      <c r="H157" s="157">
        <f>SUM(H158)</f>
        <v>0</v>
      </c>
      <c r="I157" s="157"/>
      <c r="J157" s="157">
        <f aca="true" t="shared" si="31" ref="J157:M158">SUM(J158)</f>
        <v>0</v>
      </c>
      <c r="K157" s="157">
        <f t="shared" si="31"/>
        <v>0</v>
      </c>
      <c r="L157" s="157">
        <f t="shared" si="31"/>
        <v>0</v>
      </c>
      <c r="M157" s="157">
        <f t="shared" si="31"/>
        <v>0</v>
      </c>
    </row>
    <row r="158" spans="1:13" s="166" customFormat="1" ht="12">
      <c r="A158" s="221"/>
      <c r="B158" s="189"/>
      <c r="C158" s="180">
        <v>75818</v>
      </c>
      <c r="D158" s="213"/>
      <c r="E158" s="479" t="s">
        <v>200</v>
      </c>
      <c r="F158" s="190">
        <f t="shared" si="21"/>
        <v>30000</v>
      </c>
      <c r="G158" s="165">
        <v>30000</v>
      </c>
      <c r="H158" s="165">
        <f>SUM(H159)</f>
        <v>0</v>
      </c>
      <c r="I158" s="165">
        <f>SUM(I159)</f>
        <v>0</v>
      </c>
      <c r="J158" s="165">
        <f t="shared" si="31"/>
        <v>0</v>
      </c>
      <c r="K158" s="165">
        <f t="shared" si="31"/>
        <v>0</v>
      </c>
      <c r="L158" s="165">
        <f t="shared" si="31"/>
        <v>0</v>
      </c>
      <c r="M158" s="165">
        <f t="shared" si="31"/>
        <v>0</v>
      </c>
    </row>
    <row r="159" spans="1:13" ht="12" hidden="1">
      <c r="A159" s="222"/>
      <c r="B159" s="199"/>
      <c r="C159" s="200"/>
      <c r="D159" s="201">
        <v>4810</v>
      </c>
      <c r="E159" s="198" t="s">
        <v>201</v>
      </c>
      <c r="F159" s="202">
        <f>SUM(G159+M159)</f>
        <v>50000</v>
      </c>
      <c r="G159" s="223">
        <v>50000</v>
      </c>
      <c r="H159" s="225"/>
      <c r="I159" s="224"/>
      <c r="J159" s="225"/>
      <c r="K159" s="224">
        <v>0</v>
      </c>
      <c r="L159" s="225"/>
      <c r="M159" s="225"/>
    </row>
    <row r="160" spans="1:13" s="140" customFormat="1" ht="12.75">
      <c r="A160" s="141" t="s">
        <v>211</v>
      </c>
      <c r="B160" s="182">
        <v>801</v>
      </c>
      <c r="C160" s="183"/>
      <c r="D160" s="184"/>
      <c r="E160" s="299" t="s">
        <v>128</v>
      </c>
      <c r="F160" s="185">
        <f>SUM(G160+M160)</f>
        <v>4811106</v>
      </c>
      <c r="G160" s="157">
        <f aca="true" t="shared" si="32" ref="G160:M160">SUM(G161,G195,G217,G241,G266,G269,G271)</f>
        <v>4675106</v>
      </c>
      <c r="H160" s="157">
        <f t="shared" si="32"/>
        <v>2936345</v>
      </c>
      <c r="I160" s="157">
        <f t="shared" si="32"/>
        <v>581660</v>
      </c>
      <c r="J160" s="157">
        <f t="shared" si="32"/>
        <v>16000</v>
      </c>
      <c r="K160" s="157">
        <f t="shared" si="32"/>
        <v>0</v>
      </c>
      <c r="L160" s="157">
        <f t="shared" si="32"/>
        <v>0</v>
      </c>
      <c r="M160" s="157">
        <f t="shared" si="32"/>
        <v>136000</v>
      </c>
    </row>
    <row r="161" spans="1:13" s="166" customFormat="1" ht="12">
      <c r="A161" s="221"/>
      <c r="B161" s="189"/>
      <c r="C161" s="180">
        <v>80101</v>
      </c>
      <c r="D161" s="181"/>
      <c r="E161" s="188" t="s">
        <v>129</v>
      </c>
      <c r="F161" s="190">
        <f aca="true" t="shared" si="33" ref="F161:M161">SUM(F162:F194)</f>
        <v>2764376</v>
      </c>
      <c r="G161" s="165">
        <f t="shared" si="33"/>
        <v>2628376</v>
      </c>
      <c r="H161" s="165">
        <f t="shared" si="33"/>
        <v>1720209</v>
      </c>
      <c r="I161" s="165">
        <f t="shared" si="33"/>
        <v>329209</v>
      </c>
      <c r="J161" s="165">
        <f t="shared" si="33"/>
        <v>0</v>
      </c>
      <c r="K161" s="165">
        <f t="shared" si="33"/>
        <v>0</v>
      </c>
      <c r="L161" s="165">
        <f t="shared" si="33"/>
        <v>0</v>
      </c>
      <c r="M161" s="165">
        <f t="shared" si="33"/>
        <v>136000</v>
      </c>
    </row>
    <row r="162" spans="1:13" ht="27.75" customHeight="1" hidden="1">
      <c r="A162" s="217"/>
      <c r="B162" s="194"/>
      <c r="C162" s="180"/>
      <c r="D162" s="181">
        <v>3020</v>
      </c>
      <c r="E162" s="193" t="s">
        <v>285</v>
      </c>
      <c r="F162" s="202">
        <f aca="true" t="shared" si="34" ref="F162:F203">SUM(G162+M162)</f>
        <v>120000</v>
      </c>
      <c r="G162" s="218">
        <v>120000</v>
      </c>
      <c r="H162" s="220"/>
      <c r="I162" s="220"/>
      <c r="J162" s="219"/>
      <c r="K162" s="220"/>
      <c r="L162" s="219"/>
      <c r="M162" s="219"/>
    </row>
    <row r="163" spans="1:13" ht="24" hidden="1">
      <c r="A163" s="217"/>
      <c r="B163" s="194"/>
      <c r="C163" s="180"/>
      <c r="D163" s="181">
        <v>4010</v>
      </c>
      <c r="E163" s="193" t="s">
        <v>181</v>
      </c>
      <c r="F163" s="202">
        <f t="shared" si="34"/>
        <v>1580000</v>
      </c>
      <c r="G163" s="218">
        <v>1580000</v>
      </c>
      <c r="H163" s="218">
        <v>1580000</v>
      </c>
      <c r="I163" s="218"/>
      <c r="J163" s="219"/>
      <c r="K163" s="220"/>
      <c r="L163" s="219"/>
      <c r="M163" s="219"/>
    </row>
    <row r="164" spans="1:13" ht="24" hidden="1">
      <c r="A164" s="217"/>
      <c r="B164" s="194"/>
      <c r="C164" s="215"/>
      <c r="D164" s="216">
        <v>4040</v>
      </c>
      <c r="E164" s="193" t="s">
        <v>182</v>
      </c>
      <c r="F164" s="202">
        <f t="shared" si="34"/>
        <v>132126</v>
      </c>
      <c r="G164" s="218">
        <v>132126</v>
      </c>
      <c r="H164" s="218">
        <v>132126</v>
      </c>
      <c r="I164" s="218"/>
      <c r="J164" s="219"/>
      <c r="K164" s="220"/>
      <c r="L164" s="219"/>
      <c r="M164" s="219"/>
    </row>
    <row r="165" spans="1:13" ht="24" hidden="1">
      <c r="A165" s="217"/>
      <c r="B165" s="194"/>
      <c r="C165" s="215"/>
      <c r="D165" s="216">
        <v>4110</v>
      </c>
      <c r="E165" s="193" t="s">
        <v>183</v>
      </c>
      <c r="F165" s="202">
        <f t="shared" si="34"/>
        <v>290000</v>
      </c>
      <c r="G165" s="218">
        <v>290000</v>
      </c>
      <c r="H165" s="218"/>
      <c r="I165" s="218">
        <v>290000</v>
      </c>
      <c r="J165" s="219"/>
      <c r="K165" s="220"/>
      <c r="L165" s="219"/>
      <c r="M165" s="219"/>
    </row>
    <row r="166" spans="1:13" ht="12" hidden="1">
      <c r="A166" s="217"/>
      <c r="B166" s="194"/>
      <c r="C166" s="215"/>
      <c r="D166" s="216">
        <v>4118</v>
      </c>
      <c r="E166" s="193"/>
      <c r="F166" s="202">
        <f t="shared" si="34"/>
        <v>466</v>
      </c>
      <c r="G166" s="218">
        <v>466</v>
      </c>
      <c r="H166" s="218"/>
      <c r="I166" s="218">
        <v>466</v>
      </c>
      <c r="J166" s="219"/>
      <c r="K166" s="220"/>
      <c r="L166" s="219"/>
      <c r="M166" s="219"/>
    </row>
    <row r="167" spans="1:13" ht="12" hidden="1">
      <c r="A167" s="217"/>
      <c r="B167" s="194"/>
      <c r="C167" s="215"/>
      <c r="D167" s="216">
        <v>4119</v>
      </c>
      <c r="E167" s="193"/>
      <c r="F167" s="202">
        <f t="shared" si="34"/>
        <v>155</v>
      </c>
      <c r="G167" s="218">
        <v>155</v>
      </c>
      <c r="H167" s="218"/>
      <c r="I167" s="218">
        <v>155</v>
      </c>
      <c r="J167" s="219"/>
      <c r="K167" s="220"/>
      <c r="L167" s="219"/>
      <c r="M167" s="219"/>
    </row>
    <row r="168" spans="1:13" ht="12" hidden="1">
      <c r="A168" s="217"/>
      <c r="B168" s="194"/>
      <c r="C168" s="215"/>
      <c r="D168" s="216">
        <v>4120</v>
      </c>
      <c r="E168" s="193" t="s">
        <v>184</v>
      </c>
      <c r="F168" s="202">
        <f t="shared" si="34"/>
        <v>38500</v>
      </c>
      <c r="G168" s="218">
        <v>38500</v>
      </c>
      <c r="H168" s="218"/>
      <c r="I168" s="218">
        <v>38500</v>
      </c>
      <c r="J168" s="219"/>
      <c r="K168" s="220"/>
      <c r="L168" s="219"/>
      <c r="M168" s="219"/>
    </row>
    <row r="169" spans="1:13" ht="12" hidden="1">
      <c r="A169" s="217"/>
      <c r="B169" s="194"/>
      <c r="C169" s="215"/>
      <c r="D169" s="216">
        <v>4128</v>
      </c>
      <c r="E169" s="193"/>
      <c r="F169" s="202">
        <f t="shared" si="34"/>
        <v>66</v>
      </c>
      <c r="G169" s="218">
        <v>66</v>
      </c>
      <c r="H169" s="243"/>
      <c r="I169" s="243">
        <v>66</v>
      </c>
      <c r="J169" s="219"/>
      <c r="K169" s="220"/>
      <c r="L169" s="219"/>
      <c r="M169" s="219"/>
    </row>
    <row r="170" spans="1:13" ht="12" hidden="1">
      <c r="A170" s="217"/>
      <c r="B170" s="194"/>
      <c r="C170" s="215"/>
      <c r="D170" s="216">
        <v>4129</v>
      </c>
      <c r="E170" s="193"/>
      <c r="F170" s="202">
        <f t="shared" si="34"/>
        <v>22</v>
      </c>
      <c r="G170" s="218">
        <v>22</v>
      </c>
      <c r="H170" s="243"/>
      <c r="I170" s="243">
        <v>22</v>
      </c>
      <c r="J170" s="219"/>
      <c r="K170" s="220"/>
      <c r="L170" s="219"/>
      <c r="M170" s="219"/>
    </row>
    <row r="171" spans="1:13" ht="12" hidden="1">
      <c r="A171" s="217"/>
      <c r="B171" s="194"/>
      <c r="C171" s="215"/>
      <c r="D171" s="216">
        <v>4178</v>
      </c>
      <c r="E171" s="193"/>
      <c r="F171" s="202">
        <f t="shared" si="34"/>
        <v>6062</v>
      </c>
      <c r="G171" s="218">
        <v>6062</v>
      </c>
      <c r="H171" s="243">
        <v>6062</v>
      </c>
      <c r="I171" s="243"/>
      <c r="J171" s="219"/>
      <c r="K171" s="220"/>
      <c r="L171" s="219"/>
      <c r="M171" s="219"/>
    </row>
    <row r="172" spans="1:13" ht="12" hidden="1">
      <c r="A172" s="217"/>
      <c r="B172" s="194"/>
      <c r="C172" s="215"/>
      <c r="D172" s="216">
        <v>4179</v>
      </c>
      <c r="E172" s="193"/>
      <c r="F172" s="202">
        <f t="shared" si="34"/>
        <v>2021</v>
      </c>
      <c r="G172" s="218">
        <v>2021</v>
      </c>
      <c r="H172" s="243">
        <v>2021</v>
      </c>
      <c r="I172" s="243"/>
      <c r="J172" s="219"/>
      <c r="K172" s="220"/>
      <c r="L172" s="219"/>
      <c r="M172" s="219"/>
    </row>
    <row r="173" spans="1:13" ht="24" hidden="1">
      <c r="A173" s="217"/>
      <c r="B173" s="194"/>
      <c r="C173" s="215"/>
      <c r="D173" s="216">
        <v>4210</v>
      </c>
      <c r="E173" s="193" t="s">
        <v>172</v>
      </c>
      <c r="F173" s="202">
        <f t="shared" si="34"/>
        <v>140000</v>
      </c>
      <c r="G173" s="218">
        <v>140000</v>
      </c>
      <c r="H173" s="220"/>
      <c r="I173" s="220"/>
      <c r="J173" s="219"/>
      <c r="K173" s="220"/>
      <c r="L173" s="219"/>
      <c r="M173" s="219"/>
    </row>
    <row r="174" spans="1:13" ht="12" hidden="1">
      <c r="A174" s="217"/>
      <c r="B174" s="194"/>
      <c r="C174" s="215"/>
      <c r="D174" s="216">
        <v>4218</v>
      </c>
      <c r="E174" s="193"/>
      <c r="F174" s="202">
        <f t="shared" si="34"/>
        <v>29406</v>
      </c>
      <c r="G174" s="218">
        <v>29406</v>
      </c>
      <c r="H174" s="220"/>
      <c r="I174" s="220"/>
      <c r="J174" s="219"/>
      <c r="K174" s="220"/>
      <c r="L174" s="219"/>
      <c r="M174" s="219"/>
    </row>
    <row r="175" spans="1:13" ht="12" hidden="1">
      <c r="A175" s="217"/>
      <c r="B175" s="194"/>
      <c r="C175" s="215"/>
      <c r="D175" s="216">
        <v>4219</v>
      </c>
      <c r="E175" s="193"/>
      <c r="F175" s="202">
        <f t="shared" si="34"/>
        <v>9802</v>
      </c>
      <c r="G175" s="218">
        <v>9802</v>
      </c>
      <c r="H175" s="220"/>
      <c r="I175" s="220"/>
      <c r="J175" s="219"/>
      <c r="K175" s="220"/>
      <c r="L175" s="219"/>
      <c r="M175" s="219"/>
    </row>
    <row r="176" spans="1:13" ht="24" hidden="1">
      <c r="A176" s="217"/>
      <c r="B176" s="194"/>
      <c r="C176" s="215"/>
      <c r="D176" s="216">
        <v>4240</v>
      </c>
      <c r="E176" s="193" t="s">
        <v>203</v>
      </c>
      <c r="F176" s="202">
        <f t="shared" si="34"/>
        <v>0</v>
      </c>
      <c r="G176" s="218">
        <v>0</v>
      </c>
      <c r="H176" s="220"/>
      <c r="I176" s="220"/>
      <c r="J176" s="219"/>
      <c r="K176" s="220"/>
      <c r="L176" s="219"/>
      <c r="M176" s="219"/>
    </row>
    <row r="177" spans="1:13" ht="12" hidden="1">
      <c r="A177" s="217"/>
      <c r="B177" s="194"/>
      <c r="C177" s="215"/>
      <c r="D177" s="216">
        <v>4260</v>
      </c>
      <c r="E177" s="193" t="s">
        <v>186</v>
      </c>
      <c r="F177" s="202">
        <f t="shared" si="34"/>
        <v>72000</v>
      </c>
      <c r="G177" s="218">
        <v>72000</v>
      </c>
      <c r="H177" s="220"/>
      <c r="I177" s="220"/>
      <c r="J177" s="219"/>
      <c r="K177" s="220"/>
      <c r="L177" s="219"/>
      <c r="M177" s="219"/>
    </row>
    <row r="178" spans="1:13" ht="12" hidden="1">
      <c r="A178" s="217"/>
      <c r="B178" s="194"/>
      <c r="C178" s="215"/>
      <c r="D178" s="216">
        <v>4270</v>
      </c>
      <c r="E178" s="193" t="s">
        <v>176</v>
      </c>
      <c r="F178" s="202">
        <f t="shared" si="34"/>
        <v>22000</v>
      </c>
      <c r="G178" s="218">
        <v>22000</v>
      </c>
      <c r="H178" s="220"/>
      <c r="I178" s="220"/>
      <c r="J178" s="219"/>
      <c r="K178" s="220"/>
      <c r="L178" s="219"/>
      <c r="M178" s="219"/>
    </row>
    <row r="179" spans="1:13" ht="12" hidden="1">
      <c r="A179" s="217"/>
      <c r="B179" s="194"/>
      <c r="C179" s="215"/>
      <c r="D179" s="216">
        <v>4280</v>
      </c>
      <c r="E179" s="193" t="s">
        <v>204</v>
      </c>
      <c r="F179" s="202">
        <f t="shared" si="34"/>
        <v>2500</v>
      </c>
      <c r="G179" s="218">
        <v>2500</v>
      </c>
      <c r="H179" s="220"/>
      <c r="I179" s="220"/>
      <c r="J179" s="219"/>
      <c r="K179" s="220"/>
      <c r="L179" s="219"/>
      <c r="M179" s="219"/>
    </row>
    <row r="180" spans="1:13" ht="12" hidden="1">
      <c r="A180" s="217"/>
      <c r="B180" s="194"/>
      <c r="C180" s="215"/>
      <c r="D180" s="216">
        <v>4300</v>
      </c>
      <c r="E180" s="193" t="s">
        <v>173</v>
      </c>
      <c r="F180" s="202">
        <f t="shared" si="34"/>
        <v>42000</v>
      </c>
      <c r="G180" s="218">
        <v>42000</v>
      </c>
      <c r="H180" s="220"/>
      <c r="I180" s="220"/>
      <c r="J180" s="219"/>
      <c r="K180" s="220"/>
      <c r="L180" s="219"/>
      <c r="M180" s="219"/>
    </row>
    <row r="181" spans="1:13" ht="12" hidden="1">
      <c r="A181" s="217"/>
      <c r="B181" s="194"/>
      <c r="C181" s="215"/>
      <c r="D181" s="216">
        <v>4308</v>
      </c>
      <c r="E181" s="193"/>
      <c r="F181" s="202"/>
      <c r="G181" s="218"/>
      <c r="H181" s="220"/>
      <c r="I181" s="220"/>
      <c r="J181" s="219"/>
      <c r="K181" s="220"/>
      <c r="L181" s="219"/>
      <c r="M181" s="219"/>
    </row>
    <row r="182" spans="1:13" ht="12" hidden="1">
      <c r="A182" s="217"/>
      <c r="B182" s="194"/>
      <c r="C182" s="215"/>
      <c r="D182" s="216">
        <v>4309</v>
      </c>
      <c r="E182" s="193"/>
      <c r="F182" s="202"/>
      <c r="G182" s="218"/>
      <c r="H182" s="220"/>
      <c r="I182" s="220"/>
      <c r="J182" s="219"/>
      <c r="K182" s="220"/>
      <c r="L182" s="219"/>
      <c r="M182" s="219"/>
    </row>
    <row r="183" spans="1:13" ht="24" hidden="1">
      <c r="A183" s="217"/>
      <c r="B183" s="194"/>
      <c r="C183" s="215"/>
      <c r="D183" s="216">
        <v>4350</v>
      </c>
      <c r="E183" s="193" t="s">
        <v>275</v>
      </c>
      <c r="F183" s="202">
        <f t="shared" si="34"/>
        <v>3500</v>
      </c>
      <c r="G183" s="218">
        <v>3500</v>
      </c>
      <c r="H183" s="220"/>
      <c r="I183" s="220"/>
      <c r="J183" s="219"/>
      <c r="K183" s="220"/>
      <c r="L183" s="219"/>
      <c r="M183" s="219"/>
    </row>
    <row r="184" spans="1:13" ht="36" hidden="1">
      <c r="A184" s="217"/>
      <c r="B184" s="194"/>
      <c r="C184" s="215"/>
      <c r="D184" s="216">
        <v>4360</v>
      </c>
      <c r="E184" s="193" t="s">
        <v>273</v>
      </c>
      <c r="F184" s="202">
        <f t="shared" si="34"/>
        <v>0</v>
      </c>
      <c r="G184" s="218">
        <v>0</v>
      </c>
      <c r="H184" s="220"/>
      <c r="I184" s="220"/>
      <c r="J184" s="219"/>
      <c r="K184" s="220"/>
      <c r="L184" s="219"/>
      <c r="M184" s="219"/>
    </row>
    <row r="185" spans="1:13" ht="36" hidden="1">
      <c r="A185" s="217"/>
      <c r="B185" s="194"/>
      <c r="C185" s="215"/>
      <c r="D185" s="216">
        <v>4370</v>
      </c>
      <c r="E185" s="193" t="s">
        <v>274</v>
      </c>
      <c r="F185" s="202">
        <f t="shared" si="34"/>
        <v>9000</v>
      </c>
      <c r="G185" s="218">
        <v>9000</v>
      </c>
      <c r="H185" s="220"/>
      <c r="I185" s="220"/>
      <c r="J185" s="219"/>
      <c r="K185" s="220"/>
      <c r="L185" s="219"/>
      <c r="M185" s="219"/>
    </row>
    <row r="186" spans="1:13" ht="36" hidden="1">
      <c r="A186" s="217"/>
      <c r="B186" s="194"/>
      <c r="C186" s="215"/>
      <c r="D186" s="216">
        <v>4390</v>
      </c>
      <c r="E186" s="193" t="s">
        <v>279</v>
      </c>
      <c r="F186" s="202">
        <f t="shared" si="34"/>
        <v>2000</v>
      </c>
      <c r="G186" s="218">
        <v>2000</v>
      </c>
      <c r="H186" s="220"/>
      <c r="I186" s="220"/>
      <c r="J186" s="219"/>
      <c r="K186" s="220"/>
      <c r="L186" s="219"/>
      <c r="M186" s="219"/>
    </row>
    <row r="187" spans="1:13" ht="12" hidden="1">
      <c r="A187" s="217"/>
      <c r="B187" s="194"/>
      <c r="C187" s="215"/>
      <c r="D187" s="216">
        <v>4410</v>
      </c>
      <c r="E187" s="193" t="s">
        <v>187</v>
      </c>
      <c r="F187" s="202">
        <f t="shared" si="34"/>
        <v>1000</v>
      </c>
      <c r="G187" s="218">
        <v>1000</v>
      </c>
      <c r="H187" s="220"/>
      <c r="I187" s="220"/>
      <c r="J187" s="219"/>
      <c r="K187" s="220"/>
      <c r="L187" s="219"/>
      <c r="M187" s="219"/>
    </row>
    <row r="188" spans="1:13" ht="12" hidden="1">
      <c r="A188" s="217"/>
      <c r="B188" s="194"/>
      <c r="C188" s="215"/>
      <c r="D188" s="216">
        <v>4430</v>
      </c>
      <c r="E188" s="193" t="s">
        <v>175</v>
      </c>
      <c r="F188" s="202">
        <f t="shared" si="34"/>
        <v>6500</v>
      </c>
      <c r="G188" s="218">
        <v>6500</v>
      </c>
      <c r="H188" s="220"/>
      <c r="I188" s="220"/>
      <c r="J188" s="219"/>
      <c r="K188" s="220"/>
      <c r="L188" s="219"/>
      <c r="M188" s="219"/>
    </row>
    <row r="189" spans="1:13" ht="26.25" customHeight="1" hidden="1">
      <c r="A189" s="217"/>
      <c r="B189" s="194"/>
      <c r="C189" s="215"/>
      <c r="D189" s="216">
        <v>4440</v>
      </c>
      <c r="E189" s="193" t="s">
        <v>188</v>
      </c>
      <c r="F189" s="202">
        <f t="shared" si="34"/>
        <v>112250</v>
      </c>
      <c r="G189" s="218">
        <v>112250</v>
      </c>
      <c r="H189" s="220"/>
      <c r="I189" s="220"/>
      <c r="J189" s="219"/>
      <c r="K189" s="220"/>
      <c r="L189" s="219"/>
      <c r="M189" s="219"/>
    </row>
    <row r="190" spans="1:13" ht="36" hidden="1">
      <c r="A190" s="217"/>
      <c r="B190" s="194"/>
      <c r="C190" s="215"/>
      <c r="D190" s="216">
        <v>4700</v>
      </c>
      <c r="E190" s="193" t="s">
        <v>266</v>
      </c>
      <c r="F190" s="202">
        <f t="shared" si="34"/>
        <v>0</v>
      </c>
      <c r="G190" s="218">
        <v>0</v>
      </c>
      <c r="H190" s="220"/>
      <c r="I190" s="220"/>
      <c r="J190" s="219"/>
      <c r="K190" s="220"/>
      <c r="L190" s="219"/>
      <c r="M190" s="219"/>
    </row>
    <row r="191" spans="1:13" ht="48" hidden="1">
      <c r="A191" s="217"/>
      <c r="B191" s="194"/>
      <c r="C191" s="215"/>
      <c r="D191" s="216">
        <v>4740</v>
      </c>
      <c r="E191" s="193" t="s">
        <v>267</v>
      </c>
      <c r="F191" s="202">
        <f t="shared" si="34"/>
        <v>3000</v>
      </c>
      <c r="G191" s="218">
        <v>3000</v>
      </c>
      <c r="H191" s="220"/>
      <c r="I191" s="220"/>
      <c r="J191" s="219"/>
      <c r="K191" s="220"/>
      <c r="L191" s="219"/>
      <c r="M191" s="219"/>
    </row>
    <row r="192" spans="1:13" ht="36" hidden="1">
      <c r="A192" s="217"/>
      <c r="B192" s="194"/>
      <c r="C192" s="215"/>
      <c r="D192" s="216">
        <v>4750</v>
      </c>
      <c r="E192" s="193" t="s">
        <v>268</v>
      </c>
      <c r="F192" s="202">
        <f t="shared" si="34"/>
        <v>4000</v>
      </c>
      <c r="G192" s="218">
        <v>4000</v>
      </c>
      <c r="H192" s="220"/>
      <c r="I192" s="220"/>
      <c r="J192" s="219"/>
      <c r="K192" s="220"/>
      <c r="L192" s="219"/>
      <c r="M192" s="219"/>
    </row>
    <row r="193" spans="1:13" ht="24" hidden="1">
      <c r="A193" s="217"/>
      <c r="B193" s="194"/>
      <c r="C193" s="215"/>
      <c r="D193" s="216">
        <v>6050</v>
      </c>
      <c r="E193" s="193" t="s">
        <v>190</v>
      </c>
      <c r="F193" s="202">
        <f t="shared" si="34"/>
        <v>136000</v>
      </c>
      <c r="G193" s="218"/>
      <c r="H193" s="220"/>
      <c r="I193" s="220"/>
      <c r="J193" s="219"/>
      <c r="K193" s="220"/>
      <c r="L193" s="219"/>
      <c r="M193" s="219">
        <v>136000</v>
      </c>
    </row>
    <row r="194" spans="1:13" ht="24" hidden="1">
      <c r="A194" s="217"/>
      <c r="B194" s="194"/>
      <c r="C194" s="215"/>
      <c r="D194" s="216">
        <v>6060</v>
      </c>
      <c r="E194" s="193" t="s">
        <v>280</v>
      </c>
      <c r="F194" s="195">
        <f t="shared" si="34"/>
        <v>0</v>
      </c>
      <c r="G194" s="218"/>
      <c r="H194" s="220"/>
      <c r="I194" s="220"/>
      <c r="J194" s="219"/>
      <c r="K194" s="220"/>
      <c r="L194" s="219"/>
      <c r="M194" s="219">
        <v>0</v>
      </c>
    </row>
    <row r="195" spans="1:13" s="166" customFormat="1" ht="24">
      <c r="A195" s="221"/>
      <c r="B195" s="189"/>
      <c r="C195" s="180">
        <v>80103</v>
      </c>
      <c r="D195" s="181"/>
      <c r="E195" s="159" t="s">
        <v>458</v>
      </c>
      <c r="F195" s="219">
        <f t="shared" si="34"/>
        <v>175232</v>
      </c>
      <c r="G195" s="317">
        <f aca="true" t="shared" si="35" ref="G195:M195">SUM(G196:G216)</f>
        <v>175232</v>
      </c>
      <c r="H195" s="165">
        <f t="shared" si="35"/>
        <v>111588</v>
      </c>
      <c r="I195" s="165">
        <f t="shared" si="35"/>
        <v>22997</v>
      </c>
      <c r="J195" s="165">
        <f t="shared" si="35"/>
        <v>0</v>
      </c>
      <c r="K195" s="165">
        <f t="shared" si="35"/>
        <v>0</v>
      </c>
      <c r="L195" s="165">
        <f t="shared" si="35"/>
        <v>0</v>
      </c>
      <c r="M195" s="165">
        <f t="shared" si="35"/>
        <v>0</v>
      </c>
    </row>
    <row r="196" spans="1:13" ht="27" customHeight="1" hidden="1">
      <c r="A196" s="217"/>
      <c r="B196" s="194"/>
      <c r="C196" s="180"/>
      <c r="D196" s="181">
        <v>3020</v>
      </c>
      <c r="E196" s="193" t="s">
        <v>285</v>
      </c>
      <c r="F196" s="202">
        <f t="shared" si="34"/>
        <v>13480</v>
      </c>
      <c r="G196" s="218">
        <v>13480</v>
      </c>
      <c r="H196" s="220"/>
      <c r="I196" s="220"/>
      <c r="J196" s="219"/>
      <c r="K196" s="220"/>
      <c r="L196" s="219"/>
      <c r="M196" s="219"/>
    </row>
    <row r="197" spans="1:13" ht="24" hidden="1">
      <c r="A197" s="217"/>
      <c r="B197" s="194"/>
      <c r="C197" s="180"/>
      <c r="D197" s="181">
        <v>4010</v>
      </c>
      <c r="E197" s="193" t="s">
        <v>181</v>
      </c>
      <c r="F197" s="202">
        <f t="shared" si="34"/>
        <v>103028</v>
      </c>
      <c r="G197" s="218">
        <v>103028</v>
      </c>
      <c r="H197" s="218">
        <v>103028</v>
      </c>
      <c r="I197" s="218"/>
      <c r="J197" s="219"/>
      <c r="K197" s="220"/>
      <c r="L197" s="219"/>
      <c r="M197" s="219"/>
    </row>
    <row r="198" spans="1:13" ht="24" hidden="1">
      <c r="A198" s="217"/>
      <c r="B198" s="194"/>
      <c r="C198" s="215"/>
      <c r="D198" s="216">
        <v>4040</v>
      </c>
      <c r="E198" s="193" t="s">
        <v>182</v>
      </c>
      <c r="F198" s="202">
        <f t="shared" si="34"/>
        <v>8560</v>
      </c>
      <c r="G198" s="218">
        <v>8560</v>
      </c>
      <c r="H198" s="218">
        <v>8560</v>
      </c>
      <c r="I198" s="218"/>
      <c r="J198" s="219"/>
      <c r="K198" s="220"/>
      <c r="L198" s="219"/>
      <c r="M198" s="219"/>
    </row>
    <row r="199" spans="1:13" ht="24" hidden="1">
      <c r="A199" s="217"/>
      <c r="B199" s="194"/>
      <c r="C199" s="215"/>
      <c r="D199" s="216">
        <v>4110</v>
      </c>
      <c r="E199" s="193" t="s">
        <v>183</v>
      </c>
      <c r="F199" s="202">
        <f t="shared" si="34"/>
        <v>19924</v>
      </c>
      <c r="G199" s="218">
        <v>19924</v>
      </c>
      <c r="H199" s="218"/>
      <c r="I199" s="218">
        <v>19924</v>
      </c>
      <c r="J199" s="219"/>
      <c r="K199" s="220"/>
      <c r="L199" s="219"/>
      <c r="M199" s="219"/>
    </row>
    <row r="200" spans="1:13" ht="12" hidden="1">
      <c r="A200" s="217"/>
      <c r="B200" s="194"/>
      <c r="C200" s="215"/>
      <c r="D200" s="216">
        <v>4120</v>
      </c>
      <c r="E200" s="193" t="s">
        <v>184</v>
      </c>
      <c r="F200" s="202">
        <f t="shared" si="34"/>
        <v>3073</v>
      </c>
      <c r="G200" s="218">
        <v>3073</v>
      </c>
      <c r="H200" s="218"/>
      <c r="I200" s="218">
        <v>3073</v>
      </c>
      <c r="J200" s="219"/>
      <c r="K200" s="220"/>
      <c r="L200" s="219"/>
      <c r="M200" s="219"/>
    </row>
    <row r="201" spans="1:13" ht="24" hidden="1">
      <c r="A201" s="217"/>
      <c r="B201" s="194"/>
      <c r="C201" s="215"/>
      <c r="D201" s="216">
        <v>4210</v>
      </c>
      <c r="E201" s="193" t="s">
        <v>172</v>
      </c>
      <c r="F201" s="202">
        <f t="shared" si="34"/>
        <v>5060</v>
      </c>
      <c r="G201" s="218">
        <v>5060</v>
      </c>
      <c r="H201" s="220"/>
      <c r="I201" s="220"/>
      <c r="J201" s="219"/>
      <c r="K201" s="220"/>
      <c r="L201" s="219"/>
      <c r="M201" s="219"/>
    </row>
    <row r="202" spans="1:13" ht="24" hidden="1">
      <c r="A202" s="217"/>
      <c r="B202" s="194"/>
      <c r="C202" s="215"/>
      <c r="D202" s="216">
        <v>4240</v>
      </c>
      <c r="E202" s="193" t="s">
        <v>203</v>
      </c>
      <c r="F202" s="202">
        <f t="shared" si="34"/>
        <v>0</v>
      </c>
      <c r="G202" s="218">
        <v>0</v>
      </c>
      <c r="H202" s="220"/>
      <c r="I202" s="220"/>
      <c r="J202" s="219"/>
      <c r="K202" s="220"/>
      <c r="L202" s="219"/>
      <c r="M202" s="219"/>
    </row>
    <row r="203" spans="1:13" ht="12" hidden="1">
      <c r="A203" s="217"/>
      <c r="B203" s="194"/>
      <c r="C203" s="215"/>
      <c r="D203" s="216">
        <v>4260</v>
      </c>
      <c r="E203" s="193" t="s">
        <v>186</v>
      </c>
      <c r="F203" s="202">
        <f t="shared" si="34"/>
        <v>6600</v>
      </c>
      <c r="G203" s="218">
        <v>6600</v>
      </c>
      <c r="H203" s="220"/>
      <c r="I203" s="220"/>
      <c r="J203" s="219"/>
      <c r="K203" s="220"/>
      <c r="L203" s="219"/>
      <c r="M203" s="219"/>
    </row>
    <row r="204" spans="1:13" ht="12" hidden="1">
      <c r="A204" s="217"/>
      <c r="B204" s="194"/>
      <c r="C204" s="215"/>
      <c r="D204" s="216">
        <v>4270</v>
      </c>
      <c r="E204" s="193" t="s">
        <v>176</v>
      </c>
      <c r="F204" s="202">
        <f aca="true" t="shared" si="36" ref="F204:F236">SUM(G204+M204)</f>
        <v>0</v>
      </c>
      <c r="G204" s="218">
        <v>0</v>
      </c>
      <c r="H204" s="220"/>
      <c r="I204" s="220"/>
      <c r="J204" s="219"/>
      <c r="K204" s="220"/>
      <c r="L204" s="219"/>
      <c r="M204" s="219"/>
    </row>
    <row r="205" spans="1:13" ht="12" hidden="1">
      <c r="A205" s="217"/>
      <c r="B205" s="194"/>
      <c r="C205" s="215"/>
      <c r="D205" s="216">
        <v>4280</v>
      </c>
      <c r="E205" s="193" t="s">
        <v>204</v>
      </c>
      <c r="F205" s="202">
        <f t="shared" si="36"/>
        <v>100</v>
      </c>
      <c r="G205" s="218">
        <v>100</v>
      </c>
      <c r="H205" s="220"/>
      <c r="I205" s="220"/>
      <c r="J205" s="219"/>
      <c r="K205" s="220"/>
      <c r="L205" s="219"/>
      <c r="M205" s="219"/>
    </row>
    <row r="206" spans="1:13" ht="12" hidden="1">
      <c r="A206" s="217"/>
      <c r="B206" s="194"/>
      <c r="C206" s="215"/>
      <c r="D206" s="216">
        <v>4300</v>
      </c>
      <c r="E206" s="193" t="s">
        <v>173</v>
      </c>
      <c r="F206" s="202">
        <f t="shared" si="36"/>
        <v>6410</v>
      </c>
      <c r="G206" s="218">
        <v>6410</v>
      </c>
      <c r="H206" s="220"/>
      <c r="I206" s="220"/>
      <c r="J206" s="219"/>
      <c r="K206" s="220"/>
      <c r="L206" s="219"/>
      <c r="M206" s="219"/>
    </row>
    <row r="207" spans="1:13" ht="36" hidden="1">
      <c r="A207" s="217"/>
      <c r="B207" s="194"/>
      <c r="C207" s="215"/>
      <c r="D207" s="216">
        <v>4360</v>
      </c>
      <c r="E207" s="193" t="s">
        <v>276</v>
      </c>
      <c r="F207" s="202">
        <f t="shared" si="36"/>
        <v>0</v>
      </c>
      <c r="G207" s="218">
        <v>0</v>
      </c>
      <c r="H207" s="220"/>
      <c r="I207" s="220"/>
      <c r="J207" s="219"/>
      <c r="K207" s="220"/>
      <c r="L207" s="219"/>
      <c r="M207" s="219"/>
    </row>
    <row r="208" spans="1:13" ht="36" hidden="1">
      <c r="A208" s="217"/>
      <c r="B208" s="194"/>
      <c r="C208" s="215"/>
      <c r="D208" s="216">
        <v>4370</v>
      </c>
      <c r="E208" s="193" t="s">
        <v>277</v>
      </c>
      <c r="F208" s="202">
        <f t="shared" si="36"/>
        <v>700</v>
      </c>
      <c r="G208" s="218">
        <v>700</v>
      </c>
      <c r="H208" s="220"/>
      <c r="I208" s="220"/>
      <c r="J208" s="219"/>
      <c r="K208" s="220"/>
      <c r="L208" s="219"/>
      <c r="M208" s="219"/>
    </row>
    <row r="209" spans="1:13" ht="12" hidden="1">
      <c r="A209" s="217"/>
      <c r="B209" s="194"/>
      <c r="C209" s="215"/>
      <c r="D209" s="216">
        <v>4410</v>
      </c>
      <c r="E209" s="193" t="s">
        <v>187</v>
      </c>
      <c r="F209" s="202">
        <f t="shared" si="36"/>
        <v>200</v>
      </c>
      <c r="G209" s="218">
        <v>200</v>
      </c>
      <c r="H209" s="220"/>
      <c r="I209" s="220"/>
      <c r="J209" s="219"/>
      <c r="K209" s="220"/>
      <c r="L209" s="219"/>
      <c r="M209" s="219"/>
    </row>
    <row r="210" spans="1:13" ht="12" hidden="1">
      <c r="A210" s="217"/>
      <c r="B210" s="194"/>
      <c r="C210" s="215"/>
      <c r="D210" s="216">
        <v>4430</v>
      </c>
      <c r="E210" s="193" t="s">
        <v>175</v>
      </c>
      <c r="F210" s="202">
        <f t="shared" si="36"/>
        <v>0</v>
      </c>
      <c r="G210" s="218">
        <v>0</v>
      </c>
      <c r="H210" s="220"/>
      <c r="I210" s="220"/>
      <c r="J210" s="219"/>
      <c r="K210" s="220"/>
      <c r="L210" s="219"/>
      <c r="M210" s="219"/>
    </row>
    <row r="211" spans="1:13" ht="28.5" customHeight="1" hidden="1">
      <c r="A211" s="217"/>
      <c r="B211" s="194"/>
      <c r="C211" s="215"/>
      <c r="D211" s="216">
        <v>4440</v>
      </c>
      <c r="E211" s="193" t="s">
        <v>188</v>
      </c>
      <c r="F211" s="202">
        <f t="shared" si="36"/>
        <v>6797</v>
      </c>
      <c r="G211" s="218">
        <v>6797</v>
      </c>
      <c r="H211" s="220"/>
      <c r="I211" s="220"/>
      <c r="J211" s="219"/>
      <c r="K211" s="220"/>
      <c r="L211" s="219"/>
      <c r="M211" s="219"/>
    </row>
    <row r="212" spans="1:13" ht="36" hidden="1">
      <c r="A212" s="217"/>
      <c r="B212" s="194"/>
      <c r="C212" s="215"/>
      <c r="D212" s="216">
        <v>4700</v>
      </c>
      <c r="E212" s="193" t="s">
        <v>269</v>
      </c>
      <c r="F212" s="202">
        <f t="shared" si="36"/>
        <v>0</v>
      </c>
      <c r="G212" s="218">
        <v>0</v>
      </c>
      <c r="H212" s="220"/>
      <c r="I212" s="220"/>
      <c r="J212" s="219"/>
      <c r="K212" s="220"/>
      <c r="L212" s="219"/>
      <c r="M212" s="219"/>
    </row>
    <row r="213" spans="1:13" ht="48" hidden="1">
      <c r="A213" s="217"/>
      <c r="B213" s="194"/>
      <c r="C213" s="215"/>
      <c r="D213" s="216">
        <v>4740</v>
      </c>
      <c r="E213" s="193" t="s">
        <v>267</v>
      </c>
      <c r="F213" s="202">
        <f t="shared" si="36"/>
        <v>1300</v>
      </c>
      <c r="G213" s="218">
        <v>1300</v>
      </c>
      <c r="H213" s="220"/>
      <c r="I213" s="220"/>
      <c r="J213" s="219"/>
      <c r="K213" s="220"/>
      <c r="L213" s="219"/>
      <c r="M213" s="219"/>
    </row>
    <row r="214" spans="1:13" ht="36" hidden="1">
      <c r="A214" s="217"/>
      <c r="B214" s="194"/>
      <c r="C214" s="215"/>
      <c r="D214" s="216">
        <v>4750</v>
      </c>
      <c r="E214" s="193" t="s">
        <v>268</v>
      </c>
      <c r="F214" s="202">
        <f t="shared" si="36"/>
        <v>0</v>
      </c>
      <c r="G214" s="218">
        <v>0</v>
      </c>
      <c r="H214" s="220"/>
      <c r="I214" s="220"/>
      <c r="J214" s="219"/>
      <c r="K214" s="220"/>
      <c r="L214" s="219"/>
      <c r="M214" s="219"/>
    </row>
    <row r="215" spans="1:13" ht="24" hidden="1">
      <c r="A215" s="217"/>
      <c r="B215" s="194"/>
      <c r="C215" s="215"/>
      <c r="D215" s="216">
        <v>6050</v>
      </c>
      <c r="E215" s="193" t="s">
        <v>190</v>
      </c>
      <c r="F215" s="202">
        <f t="shared" si="36"/>
        <v>0</v>
      </c>
      <c r="G215" s="218">
        <v>0</v>
      </c>
      <c r="H215" s="220"/>
      <c r="I215" s="220"/>
      <c r="J215" s="219"/>
      <c r="K215" s="220"/>
      <c r="L215" s="219"/>
      <c r="M215" s="219"/>
    </row>
    <row r="216" spans="1:13" ht="24" hidden="1">
      <c r="A216" s="217"/>
      <c r="B216" s="194"/>
      <c r="C216" s="215"/>
      <c r="D216" s="216">
        <v>6060</v>
      </c>
      <c r="E216" s="193" t="s">
        <v>292</v>
      </c>
      <c r="F216" s="202">
        <f t="shared" si="36"/>
        <v>0</v>
      </c>
      <c r="G216" s="218">
        <v>0</v>
      </c>
      <c r="H216" s="220"/>
      <c r="I216" s="220"/>
      <c r="J216" s="219"/>
      <c r="K216" s="220"/>
      <c r="L216" s="219"/>
      <c r="M216" s="219"/>
    </row>
    <row r="217" spans="1:13" s="166" customFormat="1" ht="12">
      <c r="A217" s="221"/>
      <c r="B217" s="189"/>
      <c r="C217" s="180">
        <v>80104</v>
      </c>
      <c r="D217" s="181"/>
      <c r="E217" s="188" t="s">
        <v>205</v>
      </c>
      <c r="F217" s="227">
        <f t="shared" si="36"/>
        <v>408995</v>
      </c>
      <c r="G217" s="165">
        <f aca="true" t="shared" si="37" ref="G217:M217">SUM(G218:G240)</f>
        <v>408995</v>
      </c>
      <c r="H217" s="165">
        <f t="shared" si="37"/>
        <v>258963</v>
      </c>
      <c r="I217" s="165">
        <f t="shared" si="37"/>
        <v>51050</v>
      </c>
      <c r="J217" s="165">
        <f t="shared" si="37"/>
        <v>0</v>
      </c>
      <c r="K217" s="165">
        <f t="shared" si="37"/>
        <v>0</v>
      </c>
      <c r="L217" s="165">
        <f t="shared" si="37"/>
        <v>0</v>
      </c>
      <c r="M217" s="165">
        <f t="shared" si="37"/>
        <v>0</v>
      </c>
    </row>
    <row r="218" spans="1:13" ht="27" customHeight="1" hidden="1">
      <c r="A218" s="217"/>
      <c r="B218" s="194"/>
      <c r="C218" s="180"/>
      <c r="D218" s="181">
        <v>3020</v>
      </c>
      <c r="E218" s="193" t="s">
        <v>285</v>
      </c>
      <c r="F218" s="202">
        <f t="shared" si="36"/>
        <v>13500</v>
      </c>
      <c r="G218" s="218">
        <v>13500</v>
      </c>
      <c r="H218" s="220"/>
      <c r="I218" s="220"/>
      <c r="J218" s="219"/>
      <c r="K218" s="220"/>
      <c r="L218" s="219"/>
      <c r="M218" s="219"/>
    </row>
    <row r="219" spans="1:13" ht="24" hidden="1">
      <c r="A219" s="217"/>
      <c r="B219" s="194"/>
      <c r="C219" s="180"/>
      <c r="D219" s="181">
        <v>4010</v>
      </c>
      <c r="E219" s="193" t="s">
        <v>181</v>
      </c>
      <c r="F219" s="202">
        <f t="shared" si="36"/>
        <v>240000</v>
      </c>
      <c r="G219" s="218">
        <v>240000</v>
      </c>
      <c r="H219" s="218">
        <v>240000</v>
      </c>
      <c r="I219" s="218"/>
      <c r="J219" s="219"/>
      <c r="K219" s="220"/>
      <c r="L219" s="219"/>
      <c r="M219" s="219"/>
    </row>
    <row r="220" spans="1:13" ht="24" hidden="1">
      <c r="A220" s="217"/>
      <c r="B220" s="194"/>
      <c r="C220" s="215"/>
      <c r="D220" s="216">
        <v>4040</v>
      </c>
      <c r="E220" s="193" t="s">
        <v>182</v>
      </c>
      <c r="F220" s="202">
        <f t="shared" si="36"/>
        <v>18963</v>
      </c>
      <c r="G220" s="218">
        <v>18963</v>
      </c>
      <c r="H220" s="218">
        <v>18963</v>
      </c>
      <c r="I220" s="218"/>
      <c r="J220" s="219"/>
      <c r="K220" s="220"/>
      <c r="L220" s="219"/>
      <c r="M220" s="219"/>
    </row>
    <row r="221" spans="1:13" ht="24" hidden="1">
      <c r="A221" s="217"/>
      <c r="B221" s="194"/>
      <c r="C221" s="215"/>
      <c r="D221" s="216">
        <v>4110</v>
      </c>
      <c r="E221" s="193" t="s">
        <v>183</v>
      </c>
      <c r="F221" s="202">
        <f t="shared" si="36"/>
        <v>43972</v>
      </c>
      <c r="G221" s="218">
        <v>43972</v>
      </c>
      <c r="H221" s="218"/>
      <c r="I221" s="218">
        <v>43972</v>
      </c>
      <c r="J221" s="219"/>
      <c r="K221" s="220"/>
      <c r="L221" s="219"/>
      <c r="M221" s="219"/>
    </row>
    <row r="222" spans="1:13" ht="12" hidden="1">
      <c r="A222" s="217"/>
      <c r="B222" s="194"/>
      <c r="C222" s="215"/>
      <c r="D222" s="216">
        <v>4120</v>
      </c>
      <c r="E222" s="193" t="s">
        <v>184</v>
      </c>
      <c r="F222" s="202">
        <f t="shared" si="36"/>
        <v>7078</v>
      </c>
      <c r="G222" s="218">
        <v>7078</v>
      </c>
      <c r="H222" s="218"/>
      <c r="I222" s="218">
        <v>7078</v>
      </c>
      <c r="J222" s="219"/>
      <c r="K222" s="220"/>
      <c r="L222" s="219"/>
      <c r="M222" s="219"/>
    </row>
    <row r="223" spans="1:13" ht="24" hidden="1">
      <c r="A223" s="217"/>
      <c r="B223" s="194"/>
      <c r="C223" s="215"/>
      <c r="D223" s="216">
        <v>4210</v>
      </c>
      <c r="E223" s="193" t="s">
        <v>172</v>
      </c>
      <c r="F223" s="202">
        <f t="shared" si="36"/>
        <v>5000</v>
      </c>
      <c r="G223" s="218">
        <v>5000</v>
      </c>
      <c r="H223" s="220"/>
      <c r="I223" s="220"/>
      <c r="J223" s="219"/>
      <c r="K223" s="220"/>
      <c r="L223" s="219"/>
      <c r="M223" s="219"/>
    </row>
    <row r="224" spans="1:13" ht="12" hidden="1">
      <c r="A224" s="217"/>
      <c r="B224" s="194"/>
      <c r="C224" s="215"/>
      <c r="D224" s="216">
        <v>4220</v>
      </c>
      <c r="E224" s="193" t="s">
        <v>215</v>
      </c>
      <c r="F224" s="202">
        <f t="shared" si="36"/>
        <v>29500</v>
      </c>
      <c r="G224" s="218">
        <v>29500</v>
      </c>
      <c r="H224" s="220"/>
      <c r="I224" s="220"/>
      <c r="J224" s="219"/>
      <c r="K224" s="220"/>
      <c r="L224" s="219"/>
      <c r="M224" s="219"/>
    </row>
    <row r="225" spans="1:13" ht="24" hidden="1">
      <c r="A225" s="217"/>
      <c r="B225" s="194"/>
      <c r="C225" s="215"/>
      <c r="D225" s="216">
        <v>4240</v>
      </c>
      <c r="E225" s="193" t="s">
        <v>203</v>
      </c>
      <c r="F225" s="202">
        <f t="shared" si="36"/>
        <v>0</v>
      </c>
      <c r="G225" s="218">
        <v>0</v>
      </c>
      <c r="H225" s="220"/>
      <c r="I225" s="220"/>
      <c r="J225" s="219"/>
      <c r="K225" s="220"/>
      <c r="L225" s="219"/>
      <c r="M225" s="219"/>
    </row>
    <row r="226" spans="1:13" ht="12" hidden="1">
      <c r="A226" s="217"/>
      <c r="B226" s="194"/>
      <c r="C226" s="215"/>
      <c r="D226" s="216">
        <v>4260</v>
      </c>
      <c r="E226" s="193" t="s">
        <v>186</v>
      </c>
      <c r="F226" s="202">
        <f t="shared" si="36"/>
        <v>12500</v>
      </c>
      <c r="G226" s="218">
        <v>12500</v>
      </c>
      <c r="H226" s="220"/>
      <c r="I226" s="220"/>
      <c r="J226" s="219"/>
      <c r="K226" s="220"/>
      <c r="L226" s="219"/>
      <c r="M226" s="219"/>
    </row>
    <row r="227" spans="1:13" ht="12" hidden="1">
      <c r="A227" s="217"/>
      <c r="B227" s="194"/>
      <c r="C227" s="215"/>
      <c r="D227" s="216">
        <v>4270</v>
      </c>
      <c r="E227" s="193" t="s">
        <v>176</v>
      </c>
      <c r="F227" s="202">
        <f t="shared" si="36"/>
        <v>0</v>
      </c>
      <c r="G227" s="218">
        <v>0</v>
      </c>
      <c r="H227" s="220"/>
      <c r="I227" s="220"/>
      <c r="J227" s="219"/>
      <c r="K227" s="220"/>
      <c r="L227" s="219"/>
      <c r="M227" s="219"/>
    </row>
    <row r="228" spans="1:13" ht="12" hidden="1">
      <c r="A228" s="217"/>
      <c r="B228" s="194"/>
      <c r="C228" s="215"/>
      <c r="D228" s="216">
        <v>4280</v>
      </c>
      <c r="E228" s="193" t="s">
        <v>204</v>
      </c>
      <c r="F228" s="202">
        <f t="shared" si="36"/>
        <v>300</v>
      </c>
      <c r="G228" s="218">
        <v>300</v>
      </c>
      <c r="H228" s="220"/>
      <c r="I228" s="220"/>
      <c r="J228" s="219"/>
      <c r="K228" s="220"/>
      <c r="L228" s="219"/>
      <c r="M228" s="219"/>
    </row>
    <row r="229" spans="1:13" ht="12" hidden="1">
      <c r="A229" s="217"/>
      <c r="B229" s="194"/>
      <c r="C229" s="215"/>
      <c r="D229" s="216">
        <v>4300</v>
      </c>
      <c r="E229" s="193" t="s">
        <v>173</v>
      </c>
      <c r="F229" s="202">
        <f t="shared" si="36"/>
        <v>7000</v>
      </c>
      <c r="G229" s="218">
        <v>7000</v>
      </c>
      <c r="H229" s="220"/>
      <c r="I229" s="220"/>
      <c r="J229" s="219"/>
      <c r="K229" s="220"/>
      <c r="L229" s="219"/>
      <c r="M229" s="219"/>
    </row>
    <row r="230" spans="1:13" ht="24" hidden="1">
      <c r="A230" s="217"/>
      <c r="B230" s="194"/>
      <c r="C230" s="215"/>
      <c r="D230" s="216">
        <v>4350</v>
      </c>
      <c r="E230" s="193" t="s">
        <v>275</v>
      </c>
      <c r="F230" s="202">
        <f t="shared" si="36"/>
        <v>600</v>
      </c>
      <c r="G230" s="218">
        <v>600</v>
      </c>
      <c r="H230" s="220"/>
      <c r="I230" s="220"/>
      <c r="J230" s="219"/>
      <c r="K230" s="220"/>
      <c r="L230" s="219"/>
      <c r="M230" s="219"/>
    </row>
    <row r="231" spans="1:13" ht="36" hidden="1">
      <c r="A231" s="217"/>
      <c r="B231" s="194"/>
      <c r="C231" s="215"/>
      <c r="D231" s="216">
        <v>4360</v>
      </c>
      <c r="E231" s="193" t="s">
        <v>273</v>
      </c>
      <c r="F231" s="202">
        <f t="shared" si="36"/>
        <v>0</v>
      </c>
      <c r="G231" s="218">
        <v>0</v>
      </c>
      <c r="H231" s="220"/>
      <c r="I231" s="220"/>
      <c r="J231" s="219"/>
      <c r="K231" s="220"/>
      <c r="L231" s="219"/>
      <c r="M231" s="219"/>
    </row>
    <row r="232" spans="1:13" ht="36" hidden="1">
      <c r="A232" s="217"/>
      <c r="B232" s="194"/>
      <c r="C232" s="215"/>
      <c r="D232" s="216">
        <v>4370</v>
      </c>
      <c r="E232" s="193" t="s">
        <v>277</v>
      </c>
      <c r="F232" s="202">
        <f t="shared" si="36"/>
        <v>1600</v>
      </c>
      <c r="G232" s="218">
        <v>1600</v>
      </c>
      <c r="H232" s="220"/>
      <c r="I232" s="220"/>
      <c r="J232" s="219"/>
      <c r="K232" s="220"/>
      <c r="L232" s="219"/>
      <c r="M232" s="219"/>
    </row>
    <row r="233" spans="1:13" ht="12" hidden="1">
      <c r="A233" s="217"/>
      <c r="B233" s="194"/>
      <c r="C233" s="215"/>
      <c r="D233" s="216">
        <v>4390</v>
      </c>
      <c r="E233" s="193"/>
      <c r="F233" s="202">
        <f t="shared" si="36"/>
        <v>800</v>
      </c>
      <c r="G233" s="218">
        <v>800</v>
      </c>
      <c r="H233" s="220"/>
      <c r="I233" s="220"/>
      <c r="J233" s="219"/>
      <c r="K233" s="220"/>
      <c r="L233" s="219"/>
      <c r="M233" s="219"/>
    </row>
    <row r="234" spans="1:13" ht="24" hidden="1">
      <c r="A234" s="217"/>
      <c r="B234" s="194"/>
      <c r="C234" s="215"/>
      <c r="D234" s="216">
        <v>4400</v>
      </c>
      <c r="E234" s="193" t="s">
        <v>281</v>
      </c>
      <c r="F234" s="202">
        <f t="shared" si="36"/>
        <v>11400</v>
      </c>
      <c r="G234" s="218">
        <v>11400</v>
      </c>
      <c r="H234" s="220"/>
      <c r="I234" s="220"/>
      <c r="J234" s="219"/>
      <c r="K234" s="220"/>
      <c r="L234" s="219"/>
      <c r="M234" s="219"/>
    </row>
    <row r="235" spans="1:13" ht="12" hidden="1">
      <c r="A235" s="217"/>
      <c r="B235" s="194"/>
      <c r="C235" s="215"/>
      <c r="D235" s="216">
        <v>4410</v>
      </c>
      <c r="E235" s="193" t="s">
        <v>187</v>
      </c>
      <c r="F235" s="202">
        <f t="shared" si="36"/>
        <v>200</v>
      </c>
      <c r="G235" s="218">
        <v>200</v>
      </c>
      <c r="H235" s="220"/>
      <c r="I235" s="220"/>
      <c r="J235" s="219"/>
      <c r="K235" s="220"/>
      <c r="L235" s="219"/>
      <c r="M235" s="219"/>
    </row>
    <row r="236" spans="1:13" ht="27" customHeight="1" hidden="1">
      <c r="A236" s="217"/>
      <c r="B236" s="194"/>
      <c r="C236" s="215"/>
      <c r="D236" s="216">
        <v>4440</v>
      </c>
      <c r="E236" s="193" t="s">
        <v>188</v>
      </c>
      <c r="F236" s="202">
        <f t="shared" si="36"/>
        <v>14982</v>
      </c>
      <c r="G236" s="218">
        <v>14982</v>
      </c>
      <c r="H236" s="220"/>
      <c r="I236" s="220"/>
      <c r="J236" s="219"/>
      <c r="K236" s="220"/>
      <c r="L236" s="219"/>
      <c r="M236" s="219"/>
    </row>
    <row r="237" spans="1:13" ht="36" hidden="1">
      <c r="A237" s="217"/>
      <c r="B237" s="194"/>
      <c r="C237" s="215"/>
      <c r="D237" s="216">
        <v>4700</v>
      </c>
      <c r="E237" s="193" t="s">
        <v>266</v>
      </c>
      <c r="F237" s="202">
        <f aca="true" t="shared" si="38" ref="F237:F268">SUM(G237+M237)</f>
        <v>0</v>
      </c>
      <c r="G237" s="218">
        <v>0</v>
      </c>
      <c r="H237" s="220"/>
      <c r="I237" s="220"/>
      <c r="J237" s="219"/>
      <c r="K237" s="220"/>
      <c r="L237" s="219"/>
      <c r="M237" s="219"/>
    </row>
    <row r="238" spans="1:13" ht="48" hidden="1">
      <c r="A238" s="217"/>
      <c r="B238" s="194"/>
      <c r="C238" s="215"/>
      <c r="D238" s="216">
        <v>4740</v>
      </c>
      <c r="E238" s="193" t="s">
        <v>267</v>
      </c>
      <c r="F238" s="202">
        <f t="shared" si="38"/>
        <v>800</v>
      </c>
      <c r="G238" s="218">
        <v>800</v>
      </c>
      <c r="H238" s="220"/>
      <c r="I238" s="220"/>
      <c r="J238" s="219"/>
      <c r="K238" s="220"/>
      <c r="L238" s="219"/>
      <c r="M238" s="219"/>
    </row>
    <row r="239" spans="1:13" ht="36" hidden="1">
      <c r="A239" s="217"/>
      <c r="B239" s="194"/>
      <c r="C239" s="215"/>
      <c r="D239" s="216">
        <v>4750</v>
      </c>
      <c r="E239" s="193" t="s">
        <v>268</v>
      </c>
      <c r="F239" s="202">
        <f t="shared" si="38"/>
        <v>800</v>
      </c>
      <c r="G239" s="218">
        <v>800</v>
      </c>
      <c r="H239" s="220"/>
      <c r="I239" s="220"/>
      <c r="J239" s="219"/>
      <c r="K239" s="220"/>
      <c r="L239" s="219"/>
      <c r="M239" s="219"/>
    </row>
    <row r="240" spans="1:13" ht="24" hidden="1">
      <c r="A240" s="217"/>
      <c r="B240" s="194"/>
      <c r="C240" s="215"/>
      <c r="D240" s="216">
        <v>6060</v>
      </c>
      <c r="E240" s="193" t="s">
        <v>280</v>
      </c>
      <c r="F240" s="195">
        <f t="shared" si="38"/>
        <v>0</v>
      </c>
      <c r="G240" s="218">
        <v>0</v>
      </c>
      <c r="H240" s="220"/>
      <c r="I240" s="220"/>
      <c r="J240" s="219"/>
      <c r="K240" s="220"/>
      <c r="L240" s="219"/>
      <c r="M240" s="219"/>
    </row>
    <row r="241" spans="1:13" s="166" customFormat="1" ht="12">
      <c r="A241" s="221"/>
      <c r="B241" s="189"/>
      <c r="C241" s="180">
        <v>80110</v>
      </c>
      <c r="D241" s="181"/>
      <c r="E241" s="159" t="s">
        <v>206</v>
      </c>
      <c r="F241" s="235">
        <f t="shared" si="38"/>
        <v>1294349</v>
      </c>
      <c r="G241" s="317">
        <f aca="true" t="shared" si="39" ref="G241:M241">SUM(G242:G265)</f>
        <v>1294349</v>
      </c>
      <c r="H241" s="165">
        <f t="shared" si="39"/>
        <v>845585</v>
      </c>
      <c r="I241" s="165">
        <f t="shared" si="39"/>
        <v>178404</v>
      </c>
      <c r="J241" s="165">
        <f t="shared" si="39"/>
        <v>0</v>
      </c>
      <c r="K241" s="165">
        <f t="shared" si="39"/>
        <v>0</v>
      </c>
      <c r="L241" s="165">
        <f t="shared" si="39"/>
        <v>0</v>
      </c>
      <c r="M241" s="165">
        <f t="shared" si="39"/>
        <v>0</v>
      </c>
    </row>
    <row r="242" spans="1:13" ht="29.25" customHeight="1" hidden="1">
      <c r="A242" s="217"/>
      <c r="B242" s="194"/>
      <c r="C242" s="180"/>
      <c r="D242" s="181">
        <v>3020</v>
      </c>
      <c r="E242" s="172" t="s">
        <v>285</v>
      </c>
      <c r="F242" s="235">
        <f t="shared" si="38"/>
        <v>80000</v>
      </c>
      <c r="G242" s="326">
        <v>80000</v>
      </c>
      <c r="H242" s="220"/>
      <c r="I242" s="220"/>
      <c r="J242" s="219"/>
      <c r="K242" s="220"/>
      <c r="L242" s="219"/>
      <c r="M242" s="219"/>
    </row>
    <row r="243" spans="1:13" ht="24" hidden="1">
      <c r="A243" s="217"/>
      <c r="B243" s="194"/>
      <c r="C243" s="180"/>
      <c r="D243" s="181">
        <v>4010</v>
      </c>
      <c r="E243" s="172" t="s">
        <v>181</v>
      </c>
      <c r="F243" s="235">
        <f t="shared" si="38"/>
        <v>780000</v>
      </c>
      <c r="G243" s="326">
        <v>780000</v>
      </c>
      <c r="H243" s="218">
        <v>780000</v>
      </c>
      <c r="I243" s="218"/>
      <c r="J243" s="219"/>
      <c r="K243" s="220"/>
      <c r="L243" s="219"/>
      <c r="M243" s="219"/>
    </row>
    <row r="244" spans="1:13" ht="24" hidden="1">
      <c r="A244" s="217"/>
      <c r="B244" s="194"/>
      <c r="C244" s="215"/>
      <c r="D244" s="216">
        <v>4040</v>
      </c>
      <c r="E244" s="172" t="s">
        <v>182</v>
      </c>
      <c r="F244" s="235">
        <f t="shared" si="38"/>
        <v>62687</v>
      </c>
      <c r="G244" s="326">
        <v>62687</v>
      </c>
      <c r="H244" s="218">
        <v>62687</v>
      </c>
      <c r="I244" s="218"/>
      <c r="J244" s="219"/>
      <c r="K244" s="220"/>
      <c r="L244" s="219"/>
      <c r="M244" s="219"/>
    </row>
    <row r="245" spans="1:13" ht="24" hidden="1">
      <c r="A245" s="217"/>
      <c r="B245" s="194"/>
      <c r="C245" s="215"/>
      <c r="D245" s="216">
        <v>4110</v>
      </c>
      <c r="E245" s="172" t="s">
        <v>183</v>
      </c>
      <c r="F245" s="235">
        <f t="shared" si="38"/>
        <v>153667</v>
      </c>
      <c r="G245" s="326">
        <v>153667</v>
      </c>
      <c r="H245" s="218"/>
      <c r="I245" s="218">
        <v>153667</v>
      </c>
      <c r="J245" s="219"/>
      <c r="K245" s="220"/>
      <c r="L245" s="219"/>
      <c r="M245" s="219"/>
    </row>
    <row r="246" spans="1:13" ht="12" hidden="1">
      <c r="A246" s="217"/>
      <c r="B246" s="194"/>
      <c r="C246" s="215"/>
      <c r="D246" s="216">
        <v>4120</v>
      </c>
      <c r="E246" s="172" t="s">
        <v>184</v>
      </c>
      <c r="F246" s="235">
        <f t="shared" si="38"/>
        <v>24737</v>
      </c>
      <c r="G246" s="326">
        <v>24737</v>
      </c>
      <c r="H246" s="218"/>
      <c r="I246" s="218">
        <v>24737</v>
      </c>
      <c r="J246" s="219"/>
      <c r="K246" s="220"/>
      <c r="L246" s="219"/>
      <c r="M246" s="219"/>
    </row>
    <row r="247" spans="1:13" ht="12" hidden="1">
      <c r="A247" s="217"/>
      <c r="B247" s="194"/>
      <c r="C247" s="215"/>
      <c r="D247" s="216">
        <v>4170</v>
      </c>
      <c r="E247" s="172" t="s">
        <v>185</v>
      </c>
      <c r="F247" s="235">
        <f t="shared" si="38"/>
        <v>2898</v>
      </c>
      <c r="G247" s="326">
        <v>2898</v>
      </c>
      <c r="H247" s="243">
        <v>2898</v>
      </c>
      <c r="I247" s="243"/>
      <c r="J247" s="219"/>
      <c r="K247" s="220"/>
      <c r="L247" s="219"/>
      <c r="M247" s="219"/>
    </row>
    <row r="248" spans="1:13" ht="24" hidden="1">
      <c r="A248" s="217"/>
      <c r="B248" s="194"/>
      <c r="C248" s="215"/>
      <c r="D248" s="216">
        <v>4210</v>
      </c>
      <c r="E248" s="172" t="s">
        <v>172</v>
      </c>
      <c r="F248" s="235">
        <f t="shared" si="38"/>
        <v>90000</v>
      </c>
      <c r="G248" s="326">
        <v>90000</v>
      </c>
      <c r="H248" s="220"/>
      <c r="I248" s="220"/>
      <c r="J248" s="219"/>
      <c r="K248" s="220"/>
      <c r="L248" s="219"/>
      <c r="M248" s="219"/>
    </row>
    <row r="249" spans="1:13" ht="24" hidden="1">
      <c r="A249" s="217"/>
      <c r="B249" s="194"/>
      <c r="C249" s="215"/>
      <c r="D249" s="216">
        <v>4240</v>
      </c>
      <c r="E249" s="172" t="s">
        <v>203</v>
      </c>
      <c r="F249" s="235">
        <f t="shared" si="38"/>
        <v>0</v>
      </c>
      <c r="G249" s="326">
        <v>0</v>
      </c>
      <c r="H249" s="220"/>
      <c r="I249" s="220"/>
      <c r="J249" s="219"/>
      <c r="K249" s="220"/>
      <c r="L249" s="219"/>
      <c r="M249" s="219"/>
    </row>
    <row r="250" spans="1:13" ht="12" hidden="1">
      <c r="A250" s="217"/>
      <c r="B250" s="194"/>
      <c r="C250" s="215"/>
      <c r="D250" s="216">
        <v>4260</v>
      </c>
      <c r="E250" s="172" t="s">
        <v>186</v>
      </c>
      <c r="F250" s="235">
        <f t="shared" si="38"/>
        <v>12000</v>
      </c>
      <c r="G250" s="326">
        <v>12000</v>
      </c>
      <c r="H250" s="220"/>
      <c r="I250" s="220"/>
      <c r="J250" s="219"/>
      <c r="K250" s="220"/>
      <c r="L250" s="219"/>
      <c r="M250" s="219"/>
    </row>
    <row r="251" spans="1:13" ht="12" hidden="1">
      <c r="A251" s="217"/>
      <c r="B251" s="194"/>
      <c r="C251" s="215"/>
      <c r="D251" s="216">
        <v>4270</v>
      </c>
      <c r="E251" s="172" t="s">
        <v>176</v>
      </c>
      <c r="F251" s="235">
        <f t="shared" si="38"/>
        <v>0</v>
      </c>
      <c r="G251" s="326">
        <v>0</v>
      </c>
      <c r="H251" s="220"/>
      <c r="I251" s="220"/>
      <c r="J251" s="219"/>
      <c r="K251" s="220"/>
      <c r="L251" s="219"/>
      <c r="M251" s="219"/>
    </row>
    <row r="252" spans="1:13" ht="17.25" customHeight="1" hidden="1">
      <c r="A252" s="217"/>
      <c r="B252" s="194"/>
      <c r="C252" s="215"/>
      <c r="D252" s="216">
        <v>4280</v>
      </c>
      <c r="E252" s="172" t="s">
        <v>204</v>
      </c>
      <c r="F252" s="235">
        <f t="shared" si="38"/>
        <v>1000</v>
      </c>
      <c r="G252" s="326">
        <v>1000</v>
      </c>
      <c r="H252" s="220"/>
      <c r="I252" s="220"/>
      <c r="J252" s="219"/>
      <c r="K252" s="220"/>
      <c r="L252" s="219"/>
      <c r="M252" s="219"/>
    </row>
    <row r="253" spans="1:13" ht="12" hidden="1">
      <c r="A253" s="217"/>
      <c r="B253" s="194"/>
      <c r="C253" s="215"/>
      <c r="D253" s="216">
        <v>4300</v>
      </c>
      <c r="E253" s="172" t="s">
        <v>173</v>
      </c>
      <c r="F253" s="235">
        <f t="shared" si="38"/>
        <v>20000</v>
      </c>
      <c r="G253" s="326">
        <v>20000</v>
      </c>
      <c r="H253" s="220"/>
      <c r="I253" s="220"/>
      <c r="J253" s="219"/>
      <c r="K253" s="220"/>
      <c r="L253" s="219"/>
      <c r="M253" s="219"/>
    </row>
    <row r="254" spans="1:13" ht="24" hidden="1">
      <c r="A254" s="217"/>
      <c r="B254" s="194"/>
      <c r="C254" s="215"/>
      <c r="D254" s="216">
        <v>4350</v>
      </c>
      <c r="E254" s="172" t="s">
        <v>278</v>
      </c>
      <c r="F254" s="235">
        <f t="shared" si="38"/>
        <v>800</v>
      </c>
      <c r="G254" s="326">
        <v>800</v>
      </c>
      <c r="H254" s="220"/>
      <c r="I254" s="220"/>
      <c r="J254" s="219"/>
      <c r="K254" s="220"/>
      <c r="L254" s="219"/>
      <c r="M254" s="219"/>
    </row>
    <row r="255" spans="1:13" ht="36" hidden="1">
      <c r="A255" s="217"/>
      <c r="B255" s="194"/>
      <c r="C255" s="215"/>
      <c r="D255" s="216">
        <v>4360</v>
      </c>
      <c r="E255" s="172" t="s">
        <v>273</v>
      </c>
      <c r="F255" s="235">
        <f t="shared" si="38"/>
        <v>0</v>
      </c>
      <c r="G255" s="326">
        <v>0</v>
      </c>
      <c r="H255" s="220"/>
      <c r="I255" s="220"/>
      <c r="J255" s="219"/>
      <c r="K255" s="220"/>
      <c r="L255" s="219"/>
      <c r="M255" s="219"/>
    </row>
    <row r="256" spans="1:13" ht="36" hidden="1">
      <c r="A256" s="217"/>
      <c r="B256" s="194"/>
      <c r="C256" s="215"/>
      <c r="D256" s="216">
        <v>4370</v>
      </c>
      <c r="E256" s="172" t="s">
        <v>277</v>
      </c>
      <c r="F256" s="235">
        <f t="shared" si="38"/>
        <v>1500</v>
      </c>
      <c r="G256" s="326">
        <v>1500</v>
      </c>
      <c r="H256" s="220"/>
      <c r="I256" s="220"/>
      <c r="J256" s="219"/>
      <c r="K256" s="220"/>
      <c r="L256" s="219"/>
      <c r="M256" s="219"/>
    </row>
    <row r="257" spans="1:13" ht="36" hidden="1">
      <c r="A257" s="217"/>
      <c r="B257" s="194"/>
      <c r="C257" s="215"/>
      <c r="D257" s="216">
        <v>4390</v>
      </c>
      <c r="E257" s="172" t="s">
        <v>279</v>
      </c>
      <c r="F257" s="235">
        <f t="shared" si="38"/>
        <v>2000</v>
      </c>
      <c r="G257" s="326">
        <v>2000</v>
      </c>
      <c r="H257" s="220"/>
      <c r="I257" s="220"/>
      <c r="J257" s="219"/>
      <c r="K257" s="220"/>
      <c r="L257" s="219"/>
      <c r="M257" s="219"/>
    </row>
    <row r="258" spans="1:13" ht="12" hidden="1">
      <c r="A258" s="217"/>
      <c r="B258" s="194"/>
      <c r="C258" s="215"/>
      <c r="D258" s="216">
        <v>4410</v>
      </c>
      <c r="E258" s="172" t="s">
        <v>187</v>
      </c>
      <c r="F258" s="235">
        <f t="shared" si="38"/>
        <v>500</v>
      </c>
      <c r="G258" s="326">
        <v>500</v>
      </c>
      <c r="H258" s="220"/>
      <c r="I258" s="220"/>
      <c r="J258" s="219"/>
      <c r="K258" s="220"/>
      <c r="L258" s="219"/>
      <c r="M258" s="219"/>
    </row>
    <row r="259" spans="1:13" ht="12" hidden="1">
      <c r="A259" s="217"/>
      <c r="B259" s="194"/>
      <c r="C259" s="215"/>
      <c r="D259" s="216">
        <v>4430</v>
      </c>
      <c r="E259" s="172" t="s">
        <v>175</v>
      </c>
      <c r="F259" s="235">
        <f t="shared" si="38"/>
        <v>2000</v>
      </c>
      <c r="G259" s="326">
        <v>2000</v>
      </c>
      <c r="H259" s="220"/>
      <c r="I259" s="220"/>
      <c r="J259" s="219"/>
      <c r="K259" s="220"/>
      <c r="L259" s="219"/>
      <c r="M259" s="219"/>
    </row>
    <row r="260" spans="1:13" ht="27" customHeight="1" hidden="1">
      <c r="A260" s="217"/>
      <c r="B260" s="194"/>
      <c r="C260" s="215"/>
      <c r="D260" s="216">
        <v>4440</v>
      </c>
      <c r="E260" s="172" t="s">
        <v>188</v>
      </c>
      <c r="F260" s="235">
        <f t="shared" si="38"/>
        <v>58160</v>
      </c>
      <c r="G260" s="326">
        <v>58160</v>
      </c>
      <c r="H260" s="220"/>
      <c r="I260" s="220"/>
      <c r="J260" s="219"/>
      <c r="K260" s="220"/>
      <c r="L260" s="219"/>
      <c r="M260" s="219"/>
    </row>
    <row r="261" spans="1:13" ht="36" hidden="1">
      <c r="A261" s="217"/>
      <c r="B261" s="194"/>
      <c r="C261" s="215"/>
      <c r="D261" s="216">
        <v>4700</v>
      </c>
      <c r="E261" s="172" t="s">
        <v>266</v>
      </c>
      <c r="F261" s="235">
        <f t="shared" si="38"/>
        <v>0</v>
      </c>
      <c r="G261" s="326">
        <v>0</v>
      </c>
      <c r="H261" s="220"/>
      <c r="I261" s="220"/>
      <c r="J261" s="219"/>
      <c r="K261" s="220"/>
      <c r="L261" s="219"/>
      <c r="M261" s="219"/>
    </row>
    <row r="262" spans="1:13" ht="48" hidden="1">
      <c r="A262" s="217"/>
      <c r="B262" s="194"/>
      <c r="C262" s="215"/>
      <c r="D262" s="216">
        <v>4740</v>
      </c>
      <c r="E262" s="172" t="s">
        <v>267</v>
      </c>
      <c r="F262" s="235">
        <f t="shared" si="38"/>
        <v>1200</v>
      </c>
      <c r="G262" s="326">
        <v>1200</v>
      </c>
      <c r="H262" s="220"/>
      <c r="I262" s="220"/>
      <c r="J262" s="219"/>
      <c r="K262" s="220"/>
      <c r="L262" s="219"/>
      <c r="M262" s="219"/>
    </row>
    <row r="263" spans="1:13" ht="36" hidden="1">
      <c r="A263" s="217"/>
      <c r="B263" s="194"/>
      <c r="C263" s="215"/>
      <c r="D263" s="216">
        <v>4750</v>
      </c>
      <c r="E263" s="172" t="s">
        <v>268</v>
      </c>
      <c r="F263" s="235">
        <f t="shared" si="38"/>
        <v>1200</v>
      </c>
      <c r="G263" s="326">
        <v>1200</v>
      </c>
      <c r="H263" s="220"/>
      <c r="I263" s="220"/>
      <c r="J263" s="219"/>
      <c r="K263" s="220"/>
      <c r="L263" s="219"/>
      <c r="M263" s="219"/>
    </row>
    <row r="264" spans="1:13" ht="24" hidden="1">
      <c r="A264" s="217"/>
      <c r="B264" s="194"/>
      <c r="C264" s="215"/>
      <c r="D264" s="216">
        <v>6050</v>
      </c>
      <c r="E264" s="172" t="s">
        <v>190</v>
      </c>
      <c r="F264" s="235">
        <f t="shared" si="38"/>
        <v>0</v>
      </c>
      <c r="G264" s="326"/>
      <c r="H264" s="220"/>
      <c r="I264" s="220"/>
      <c r="J264" s="219"/>
      <c r="K264" s="220"/>
      <c r="L264" s="219"/>
      <c r="M264" s="219">
        <v>0</v>
      </c>
    </row>
    <row r="265" spans="1:13" ht="24" hidden="1">
      <c r="A265" s="217"/>
      <c r="B265" s="194"/>
      <c r="C265" s="215"/>
      <c r="D265" s="216">
        <v>6060</v>
      </c>
      <c r="E265" s="172" t="s">
        <v>280</v>
      </c>
      <c r="F265" s="235">
        <f t="shared" si="38"/>
        <v>0</v>
      </c>
      <c r="G265" s="326"/>
      <c r="H265" s="220"/>
      <c r="I265" s="220"/>
      <c r="J265" s="219"/>
      <c r="K265" s="220"/>
      <c r="L265" s="219"/>
      <c r="M265" s="219">
        <v>0</v>
      </c>
    </row>
    <row r="266" spans="1:13" s="166" customFormat="1" ht="12">
      <c r="A266" s="469"/>
      <c r="B266" s="160"/>
      <c r="C266" s="161">
        <v>80113</v>
      </c>
      <c r="D266" s="470"/>
      <c r="E266" s="159" t="s">
        <v>208</v>
      </c>
      <c r="F266" s="190">
        <f t="shared" si="38"/>
        <v>76000</v>
      </c>
      <c r="G266" s="164">
        <f aca="true" t="shared" si="40" ref="G266:M266">SUM(G267:G268)</f>
        <v>76000</v>
      </c>
      <c r="H266" s="164">
        <f t="shared" si="40"/>
        <v>0</v>
      </c>
      <c r="I266" s="164">
        <f t="shared" si="40"/>
        <v>0</v>
      </c>
      <c r="J266" s="164">
        <f t="shared" si="40"/>
        <v>16000</v>
      </c>
      <c r="K266" s="164">
        <f t="shared" si="40"/>
        <v>0</v>
      </c>
      <c r="L266" s="164">
        <f t="shared" si="40"/>
        <v>0</v>
      </c>
      <c r="M266" s="165">
        <f t="shared" si="40"/>
        <v>0</v>
      </c>
    </row>
    <row r="267" spans="1:13" s="236" customFormat="1" ht="12" hidden="1">
      <c r="A267" s="228"/>
      <c r="B267" s="230"/>
      <c r="C267" s="231"/>
      <c r="D267" s="232">
        <v>4300</v>
      </c>
      <c r="E267" s="229" t="s">
        <v>173</v>
      </c>
      <c r="F267" s="227">
        <f t="shared" si="38"/>
        <v>60000</v>
      </c>
      <c r="G267" s="233">
        <v>60000</v>
      </c>
      <c r="H267" s="234"/>
      <c r="I267" s="234"/>
      <c r="J267" s="235"/>
      <c r="K267" s="234"/>
      <c r="L267" s="235"/>
      <c r="M267" s="235"/>
    </row>
    <row r="268" spans="1:13" s="236" customFormat="1" ht="72" hidden="1">
      <c r="A268" s="228"/>
      <c r="B268" s="230"/>
      <c r="C268" s="231"/>
      <c r="D268" s="232">
        <v>2320</v>
      </c>
      <c r="E268" s="229" t="s">
        <v>301</v>
      </c>
      <c r="F268" s="227">
        <f t="shared" si="38"/>
        <v>16000</v>
      </c>
      <c r="G268" s="233">
        <v>16000</v>
      </c>
      <c r="H268" s="234"/>
      <c r="I268" s="234"/>
      <c r="J268" s="235">
        <v>16000</v>
      </c>
      <c r="K268" s="234"/>
      <c r="L268" s="235"/>
      <c r="M268" s="235"/>
    </row>
    <row r="269" spans="1:13" s="166" customFormat="1" ht="24">
      <c r="A269" s="250"/>
      <c r="B269" s="210"/>
      <c r="C269" s="237">
        <v>80146</v>
      </c>
      <c r="D269" s="238"/>
      <c r="E269" s="209" t="s">
        <v>210</v>
      </c>
      <c r="F269" s="211">
        <f aca="true" t="shared" si="41" ref="F269:F298">SUM(G269+M269)</f>
        <v>21237</v>
      </c>
      <c r="G269" s="251">
        <f aca="true" t="shared" si="42" ref="G269:M269">SUM(G270:G270)</f>
        <v>21237</v>
      </c>
      <c r="H269" s="251">
        <f t="shared" si="42"/>
        <v>0</v>
      </c>
      <c r="I269" s="251">
        <f t="shared" si="42"/>
        <v>0</v>
      </c>
      <c r="J269" s="251">
        <f t="shared" si="42"/>
        <v>0</v>
      </c>
      <c r="K269" s="251">
        <f t="shared" si="42"/>
        <v>0</v>
      </c>
      <c r="L269" s="251">
        <f t="shared" si="42"/>
        <v>0</v>
      </c>
      <c r="M269" s="251">
        <f t="shared" si="42"/>
        <v>0</v>
      </c>
    </row>
    <row r="270" spans="1:13" ht="12" hidden="1">
      <c r="A270" s="222"/>
      <c r="B270" s="199"/>
      <c r="C270" s="237"/>
      <c r="D270" s="238">
        <v>4300</v>
      </c>
      <c r="E270" s="198" t="s">
        <v>173</v>
      </c>
      <c r="F270" s="202">
        <f t="shared" si="41"/>
        <v>21237</v>
      </c>
      <c r="G270" s="223">
        <v>21237</v>
      </c>
      <c r="H270" s="224"/>
      <c r="I270" s="224"/>
      <c r="J270" s="225"/>
      <c r="K270" s="224"/>
      <c r="L270" s="225"/>
      <c r="M270" s="225"/>
    </row>
    <row r="271" spans="1:13" s="166" customFormat="1" ht="36">
      <c r="A271" s="221"/>
      <c r="B271" s="189"/>
      <c r="C271" s="215">
        <v>80195</v>
      </c>
      <c r="D271" s="216"/>
      <c r="E271" s="188" t="s">
        <v>209</v>
      </c>
      <c r="F271" s="190">
        <f t="shared" si="41"/>
        <v>70917</v>
      </c>
      <c r="G271" s="165">
        <f>SUM(G272:G273)</f>
        <v>70917</v>
      </c>
      <c r="H271" s="165">
        <f aca="true" t="shared" si="43" ref="H271:M271">SUM(H272:H273)</f>
        <v>0</v>
      </c>
      <c r="I271" s="165">
        <f t="shared" si="43"/>
        <v>0</v>
      </c>
      <c r="J271" s="165">
        <f t="shared" si="43"/>
        <v>0</v>
      </c>
      <c r="K271" s="165">
        <f t="shared" si="43"/>
        <v>0</v>
      </c>
      <c r="L271" s="165">
        <f t="shared" si="43"/>
        <v>0</v>
      </c>
      <c r="M271" s="165">
        <f t="shared" si="43"/>
        <v>0</v>
      </c>
    </row>
    <row r="272" spans="1:13" s="166" customFormat="1" ht="12" hidden="1">
      <c r="A272" s="221"/>
      <c r="B272" s="189"/>
      <c r="C272" s="215"/>
      <c r="D272" s="216">
        <v>4300</v>
      </c>
      <c r="E272" s="193" t="s">
        <v>173</v>
      </c>
      <c r="F272" s="227">
        <f t="shared" si="41"/>
        <v>24243</v>
      </c>
      <c r="G272" s="165">
        <v>24243</v>
      </c>
      <c r="H272" s="242"/>
      <c r="I272" s="242"/>
      <c r="J272" s="165"/>
      <c r="K272" s="242"/>
      <c r="L272" s="165"/>
      <c r="M272" s="165"/>
    </row>
    <row r="273" spans="1:13" s="236" customFormat="1" ht="27" customHeight="1" hidden="1">
      <c r="A273" s="228"/>
      <c r="B273" s="230"/>
      <c r="C273" s="231"/>
      <c r="D273" s="232">
        <v>4440</v>
      </c>
      <c r="E273" s="229" t="s">
        <v>188</v>
      </c>
      <c r="F273" s="227">
        <f t="shared" si="41"/>
        <v>46674</v>
      </c>
      <c r="G273" s="233">
        <v>46674</v>
      </c>
      <c r="H273" s="234"/>
      <c r="I273" s="234"/>
      <c r="J273" s="235"/>
      <c r="K273" s="234"/>
      <c r="L273" s="235"/>
      <c r="M273" s="235"/>
    </row>
    <row r="274" spans="1:13" s="140" customFormat="1" ht="12.75">
      <c r="A274" s="141" t="s">
        <v>217</v>
      </c>
      <c r="B274" s="182">
        <v>851</v>
      </c>
      <c r="C274" s="183"/>
      <c r="D274" s="184"/>
      <c r="E274" s="299" t="s">
        <v>212</v>
      </c>
      <c r="F274" s="185">
        <f t="shared" si="41"/>
        <v>1035000</v>
      </c>
      <c r="G274" s="157">
        <f aca="true" t="shared" si="44" ref="G274:M274">SUM(G275,G279,G286)</f>
        <v>35000</v>
      </c>
      <c r="H274" s="157">
        <f t="shared" si="44"/>
        <v>4000</v>
      </c>
      <c r="I274" s="157">
        <f t="shared" si="44"/>
        <v>0</v>
      </c>
      <c r="J274" s="157">
        <f t="shared" si="44"/>
        <v>5000</v>
      </c>
      <c r="K274" s="157">
        <f t="shared" si="44"/>
        <v>0</v>
      </c>
      <c r="L274" s="157">
        <f t="shared" si="44"/>
        <v>0</v>
      </c>
      <c r="M274" s="157">
        <f t="shared" si="44"/>
        <v>1000000</v>
      </c>
    </row>
    <row r="275" spans="1:13" s="166" customFormat="1" ht="12">
      <c r="A275" s="221"/>
      <c r="B275" s="189"/>
      <c r="C275" s="180">
        <v>85121</v>
      </c>
      <c r="D275" s="181"/>
      <c r="E275" s="239" t="s">
        <v>213</v>
      </c>
      <c r="F275" s="190">
        <f t="shared" si="41"/>
        <v>1007000</v>
      </c>
      <c r="G275" s="165">
        <f>SUM(G276:G278)</f>
        <v>7000</v>
      </c>
      <c r="H275" s="165">
        <f aca="true" t="shared" si="45" ref="H275:M275">SUM(H276:H278)</f>
        <v>0</v>
      </c>
      <c r="I275" s="165">
        <f t="shared" si="45"/>
        <v>0</v>
      </c>
      <c r="J275" s="165">
        <f t="shared" si="45"/>
        <v>5000</v>
      </c>
      <c r="K275" s="165">
        <f t="shared" si="45"/>
        <v>0</v>
      </c>
      <c r="L275" s="165">
        <f t="shared" si="45"/>
        <v>0</v>
      </c>
      <c r="M275" s="165">
        <f t="shared" si="45"/>
        <v>1000000</v>
      </c>
    </row>
    <row r="276" spans="1:13" s="166" customFormat="1" ht="48" hidden="1">
      <c r="A276" s="221"/>
      <c r="B276" s="189"/>
      <c r="C276" s="180"/>
      <c r="D276" s="181">
        <v>2560</v>
      </c>
      <c r="E276" s="239" t="s">
        <v>405</v>
      </c>
      <c r="F276" s="195">
        <f t="shared" si="41"/>
        <v>5000</v>
      </c>
      <c r="G276" s="165">
        <v>5000</v>
      </c>
      <c r="H276" s="242"/>
      <c r="I276" s="242"/>
      <c r="J276" s="165">
        <v>5000</v>
      </c>
      <c r="K276" s="242"/>
      <c r="L276" s="165"/>
      <c r="M276" s="165"/>
    </row>
    <row r="277" spans="1:13" s="166" customFormat="1" ht="12" hidden="1">
      <c r="A277" s="221"/>
      <c r="B277" s="189"/>
      <c r="C277" s="180"/>
      <c r="D277" s="181">
        <v>4300</v>
      </c>
      <c r="E277" s="193" t="s">
        <v>173</v>
      </c>
      <c r="F277" s="195">
        <f t="shared" si="41"/>
        <v>2000</v>
      </c>
      <c r="G277" s="165">
        <v>2000</v>
      </c>
      <c r="H277" s="242"/>
      <c r="I277" s="242"/>
      <c r="J277" s="165"/>
      <c r="K277" s="242"/>
      <c r="L277" s="165"/>
      <c r="M277" s="165"/>
    </row>
    <row r="278" spans="1:13" ht="24" hidden="1">
      <c r="A278" s="217"/>
      <c r="B278" s="194"/>
      <c r="C278" s="180"/>
      <c r="D278" s="181">
        <v>6050</v>
      </c>
      <c r="E278" s="193" t="s">
        <v>190</v>
      </c>
      <c r="F278" s="195">
        <f t="shared" si="41"/>
        <v>1000000</v>
      </c>
      <c r="G278" s="218"/>
      <c r="H278" s="220"/>
      <c r="I278" s="220"/>
      <c r="J278" s="219"/>
      <c r="K278" s="220"/>
      <c r="L278" s="219"/>
      <c r="M278" s="219">
        <v>1000000</v>
      </c>
    </row>
    <row r="279" spans="1:13" s="166" customFormat="1" ht="12">
      <c r="A279" s="221"/>
      <c r="B279" s="189"/>
      <c r="C279" s="180">
        <v>85153</v>
      </c>
      <c r="D279" s="181"/>
      <c r="E279" s="188" t="s">
        <v>214</v>
      </c>
      <c r="F279" s="190">
        <f t="shared" si="41"/>
        <v>2000</v>
      </c>
      <c r="G279" s="165">
        <f aca="true" t="shared" si="46" ref="G279:M279">SUM(G280:G285)</f>
        <v>2000</v>
      </c>
      <c r="H279" s="165">
        <f t="shared" si="46"/>
        <v>0</v>
      </c>
      <c r="I279" s="165">
        <f t="shared" si="46"/>
        <v>0</v>
      </c>
      <c r="J279" s="165">
        <f t="shared" si="46"/>
        <v>0</v>
      </c>
      <c r="K279" s="165">
        <f t="shared" si="46"/>
        <v>0</v>
      </c>
      <c r="L279" s="165">
        <f t="shared" si="46"/>
        <v>0</v>
      </c>
      <c r="M279" s="165">
        <f t="shared" si="46"/>
        <v>0</v>
      </c>
    </row>
    <row r="280" spans="1:13" ht="24" hidden="1">
      <c r="A280" s="217"/>
      <c r="B280" s="194"/>
      <c r="C280" s="180"/>
      <c r="D280" s="181">
        <v>3030</v>
      </c>
      <c r="E280" s="193" t="s">
        <v>179</v>
      </c>
      <c r="F280" s="195">
        <f t="shared" si="41"/>
        <v>0</v>
      </c>
      <c r="G280" s="218"/>
      <c r="H280" s="220"/>
      <c r="I280" s="220"/>
      <c r="J280" s="219"/>
      <c r="K280" s="220"/>
      <c r="L280" s="219"/>
      <c r="M280" s="219"/>
    </row>
    <row r="281" spans="1:13" ht="24" hidden="1">
      <c r="A281" s="217"/>
      <c r="B281" s="194"/>
      <c r="C281" s="180"/>
      <c r="D281" s="181">
        <v>4210</v>
      </c>
      <c r="E281" s="193" t="s">
        <v>172</v>
      </c>
      <c r="F281" s="195">
        <f t="shared" si="41"/>
        <v>0</v>
      </c>
      <c r="G281" s="218"/>
      <c r="H281" s="220"/>
      <c r="I281" s="220"/>
      <c r="J281" s="219"/>
      <c r="K281" s="220"/>
      <c r="L281" s="219"/>
      <c r="M281" s="219"/>
    </row>
    <row r="282" spans="1:13" ht="12" hidden="1">
      <c r="A282" s="217"/>
      <c r="B282" s="194"/>
      <c r="C282" s="180"/>
      <c r="D282" s="181">
        <v>4220</v>
      </c>
      <c r="E282" s="193" t="s">
        <v>215</v>
      </c>
      <c r="F282" s="195">
        <f t="shared" si="41"/>
        <v>0</v>
      </c>
      <c r="G282" s="218"/>
      <c r="H282" s="220"/>
      <c r="I282" s="220"/>
      <c r="J282" s="219"/>
      <c r="K282" s="220"/>
      <c r="L282" s="219"/>
      <c r="M282" s="219"/>
    </row>
    <row r="283" spans="1:13" ht="24" hidden="1">
      <c r="A283" s="217"/>
      <c r="B283" s="194"/>
      <c r="C283" s="180"/>
      <c r="D283" s="181">
        <v>4240</v>
      </c>
      <c r="E283" s="193" t="s">
        <v>203</v>
      </c>
      <c r="F283" s="195">
        <f t="shared" si="41"/>
        <v>0</v>
      </c>
      <c r="G283" s="218"/>
      <c r="H283" s="220"/>
      <c r="I283" s="220"/>
      <c r="J283" s="219"/>
      <c r="K283" s="220"/>
      <c r="L283" s="219"/>
      <c r="M283" s="219"/>
    </row>
    <row r="284" spans="1:13" ht="12" hidden="1">
      <c r="A284" s="217"/>
      <c r="B284" s="194"/>
      <c r="C284" s="180"/>
      <c r="D284" s="181">
        <v>4430</v>
      </c>
      <c r="E284" s="193" t="s">
        <v>175</v>
      </c>
      <c r="F284" s="195">
        <f t="shared" si="41"/>
        <v>0</v>
      </c>
      <c r="G284" s="218"/>
      <c r="H284" s="220"/>
      <c r="I284" s="220"/>
      <c r="J284" s="219"/>
      <c r="K284" s="220"/>
      <c r="L284" s="219"/>
      <c r="M284" s="219"/>
    </row>
    <row r="285" spans="1:13" ht="12" hidden="1">
      <c r="A285" s="222"/>
      <c r="B285" s="199"/>
      <c r="C285" s="180"/>
      <c r="D285" s="181">
        <v>4300</v>
      </c>
      <c r="E285" s="193" t="s">
        <v>173</v>
      </c>
      <c r="F285" s="219">
        <f t="shared" si="41"/>
        <v>2000</v>
      </c>
      <c r="G285" s="218">
        <v>2000</v>
      </c>
      <c r="H285" s="220"/>
      <c r="I285" s="220"/>
      <c r="J285" s="219"/>
      <c r="K285" s="220"/>
      <c r="L285" s="219"/>
      <c r="M285" s="219"/>
    </row>
    <row r="286" spans="1:13" s="166" customFormat="1" ht="12">
      <c r="A286" s="221"/>
      <c r="B286" s="189"/>
      <c r="C286" s="180">
        <v>85154</v>
      </c>
      <c r="D286" s="171"/>
      <c r="E286" s="318" t="s">
        <v>216</v>
      </c>
      <c r="F286" s="226">
        <f t="shared" si="41"/>
        <v>26000</v>
      </c>
      <c r="G286" s="242">
        <f aca="true" t="shared" si="47" ref="G286:M286">SUM(G287:G293)</f>
        <v>26000</v>
      </c>
      <c r="H286" s="165">
        <f t="shared" si="47"/>
        <v>4000</v>
      </c>
      <c r="I286" s="165">
        <f t="shared" si="47"/>
        <v>0</v>
      </c>
      <c r="J286" s="165">
        <f t="shared" si="47"/>
        <v>0</v>
      </c>
      <c r="K286" s="165">
        <f t="shared" si="47"/>
        <v>0</v>
      </c>
      <c r="L286" s="165">
        <f t="shared" si="47"/>
        <v>0</v>
      </c>
      <c r="M286" s="165">
        <f t="shared" si="47"/>
        <v>0</v>
      </c>
    </row>
    <row r="287" spans="1:13" ht="12" hidden="1">
      <c r="A287" s="217"/>
      <c r="B287" s="194"/>
      <c r="C287" s="180"/>
      <c r="D287" s="181">
        <v>4170</v>
      </c>
      <c r="E287" s="193" t="s">
        <v>185</v>
      </c>
      <c r="F287" s="190">
        <f t="shared" si="41"/>
        <v>4000</v>
      </c>
      <c r="G287" s="218">
        <v>4000</v>
      </c>
      <c r="H287" s="220">
        <v>4000</v>
      </c>
      <c r="I287" s="220"/>
      <c r="J287" s="219"/>
      <c r="K287" s="220"/>
      <c r="L287" s="219"/>
      <c r="M287" s="219"/>
    </row>
    <row r="288" spans="1:13" ht="24" hidden="1">
      <c r="A288" s="217"/>
      <c r="B288" s="194"/>
      <c r="C288" s="180"/>
      <c r="D288" s="181">
        <v>4210</v>
      </c>
      <c r="E288" s="193" t="s">
        <v>172</v>
      </c>
      <c r="F288" s="190">
        <f t="shared" si="41"/>
        <v>4000</v>
      </c>
      <c r="G288" s="218">
        <v>4000</v>
      </c>
      <c r="H288" s="220"/>
      <c r="I288" s="220"/>
      <c r="J288" s="219"/>
      <c r="K288" s="220"/>
      <c r="L288" s="219"/>
      <c r="M288" s="219"/>
    </row>
    <row r="289" spans="1:13" ht="12" hidden="1">
      <c r="A289" s="217"/>
      <c r="B289" s="194"/>
      <c r="C289" s="180"/>
      <c r="D289" s="181">
        <v>4220</v>
      </c>
      <c r="E289" s="193" t="s">
        <v>215</v>
      </c>
      <c r="F289" s="190">
        <f t="shared" si="41"/>
        <v>3500</v>
      </c>
      <c r="G289" s="218">
        <v>3500</v>
      </c>
      <c r="H289" s="220"/>
      <c r="I289" s="220"/>
      <c r="J289" s="219"/>
      <c r="K289" s="220"/>
      <c r="L289" s="219"/>
      <c r="M289" s="219"/>
    </row>
    <row r="290" spans="1:13" ht="24" hidden="1">
      <c r="A290" s="217"/>
      <c r="B290" s="194"/>
      <c r="C290" s="180"/>
      <c r="D290" s="181">
        <v>4240</v>
      </c>
      <c r="E290" s="193" t="s">
        <v>203</v>
      </c>
      <c r="F290" s="190">
        <f t="shared" si="41"/>
        <v>1000</v>
      </c>
      <c r="G290" s="218">
        <v>1000</v>
      </c>
      <c r="H290" s="220"/>
      <c r="I290" s="220"/>
      <c r="J290" s="219"/>
      <c r="K290" s="220"/>
      <c r="L290" s="219"/>
      <c r="M290" s="219"/>
    </row>
    <row r="291" spans="1:13" ht="12" hidden="1">
      <c r="A291" s="217"/>
      <c r="B291" s="194"/>
      <c r="C291" s="180"/>
      <c r="D291" s="181">
        <v>4410</v>
      </c>
      <c r="E291" s="193" t="s">
        <v>187</v>
      </c>
      <c r="F291" s="190">
        <f t="shared" si="41"/>
        <v>300</v>
      </c>
      <c r="G291" s="218">
        <v>300</v>
      </c>
      <c r="H291" s="220"/>
      <c r="I291" s="220"/>
      <c r="J291" s="219"/>
      <c r="K291" s="220"/>
      <c r="L291" s="219"/>
      <c r="M291" s="219"/>
    </row>
    <row r="292" spans="1:13" ht="12" hidden="1">
      <c r="A292" s="217"/>
      <c r="B292" s="194"/>
      <c r="C292" s="180"/>
      <c r="D292" s="181">
        <v>4430</v>
      </c>
      <c r="E292" s="193" t="s">
        <v>175</v>
      </c>
      <c r="F292" s="190">
        <f t="shared" si="41"/>
        <v>4000</v>
      </c>
      <c r="G292" s="218">
        <v>4000</v>
      </c>
      <c r="H292" s="220"/>
      <c r="I292" s="220"/>
      <c r="J292" s="219"/>
      <c r="K292" s="220"/>
      <c r="L292" s="219"/>
      <c r="M292" s="219"/>
    </row>
    <row r="293" spans="1:13" ht="12" hidden="1">
      <c r="A293" s="222"/>
      <c r="B293" s="199"/>
      <c r="C293" s="200"/>
      <c r="D293" s="201">
        <v>4300</v>
      </c>
      <c r="E293" s="198" t="s">
        <v>173</v>
      </c>
      <c r="F293" s="190">
        <f t="shared" si="41"/>
        <v>9200</v>
      </c>
      <c r="G293" s="223">
        <v>9200</v>
      </c>
      <c r="H293" s="220"/>
      <c r="I293" s="220"/>
      <c r="J293" s="219"/>
      <c r="K293" s="220"/>
      <c r="L293" s="219"/>
      <c r="M293" s="219"/>
    </row>
    <row r="294" spans="1:13" s="140" customFormat="1" ht="12.75">
      <c r="A294" s="141" t="s">
        <v>224</v>
      </c>
      <c r="B294" s="240">
        <v>852</v>
      </c>
      <c r="C294" s="183"/>
      <c r="D294" s="184"/>
      <c r="E294" s="299" t="s">
        <v>218</v>
      </c>
      <c r="F294" s="185">
        <f t="shared" si="41"/>
        <v>2780931</v>
      </c>
      <c r="G294" s="156">
        <f aca="true" t="shared" si="48" ref="G294:M294">SUM(G295,G297,G299,G315,G317,G321,G323,G342,G358)</f>
        <v>2780931</v>
      </c>
      <c r="H294" s="156">
        <f t="shared" si="48"/>
        <v>204431</v>
      </c>
      <c r="I294" s="156">
        <f t="shared" si="48"/>
        <v>78755</v>
      </c>
      <c r="J294" s="156">
        <f t="shared" si="48"/>
        <v>0</v>
      </c>
      <c r="K294" s="156">
        <f t="shared" si="48"/>
        <v>0</v>
      </c>
      <c r="L294" s="156">
        <f t="shared" si="48"/>
        <v>0</v>
      </c>
      <c r="M294" s="157">
        <f t="shared" si="48"/>
        <v>0</v>
      </c>
    </row>
    <row r="295" spans="1:13" s="166" customFormat="1" ht="18" customHeight="1">
      <c r="A295" s="221"/>
      <c r="B295" s="189"/>
      <c r="C295" s="180">
        <v>85202</v>
      </c>
      <c r="D295" s="181"/>
      <c r="E295" s="188" t="s">
        <v>459</v>
      </c>
      <c r="F295" s="241">
        <f t="shared" si="41"/>
        <v>66000</v>
      </c>
      <c r="G295" s="164">
        <f aca="true" t="shared" si="49" ref="G295:M295">SUM(G296:G296)</f>
        <v>66000</v>
      </c>
      <c r="H295" s="164">
        <f t="shared" si="49"/>
        <v>0</v>
      </c>
      <c r="I295" s="164">
        <f t="shared" si="49"/>
        <v>0</v>
      </c>
      <c r="J295" s="164">
        <f t="shared" si="49"/>
        <v>0</v>
      </c>
      <c r="K295" s="164">
        <f t="shared" si="49"/>
        <v>0</v>
      </c>
      <c r="L295" s="164">
        <f t="shared" si="49"/>
        <v>0</v>
      </c>
      <c r="M295" s="165">
        <f t="shared" si="49"/>
        <v>0</v>
      </c>
    </row>
    <row r="296" spans="1:13" ht="48" hidden="1">
      <c r="A296" s="217"/>
      <c r="B296" s="194"/>
      <c r="C296" s="180"/>
      <c r="D296" s="181">
        <v>4330</v>
      </c>
      <c r="E296" s="193" t="s">
        <v>283</v>
      </c>
      <c r="F296" s="219">
        <f t="shared" si="41"/>
        <v>66000</v>
      </c>
      <c r="G296" s="243">
        <v>66000</v>
      </c>
      <c r="H296" s="195">
        <v>0</v>
      </c>
      <c r="I296" s="195"/>
      <c r="J296" s="195"/>
      <c r="K296" s="195"/>
      <c r="L296" s="195"/>
      <c r="M296" s="219"/>
    </row>
    <row r="297" spans="1:13" s="166" customFormat="1" ht="18" customHeight="1" hidden="1">
      <c r="A297" s="221"/>
      <c r="B297" s="189"/>
      <c r="C297" s="180">
        <v>85203</v>
      </c>
      <c r="D297" s="181"/>
      <c r="E297" s="188" t="s">
        <v>219</v>
      </c>
      <c r="F297" s="241">
        <f t="shared" si="41"/>
        <v>0</v>
      </c>
      <c r="G297" s="164">
        <f>SUM(G298:G298)</f>
        <v>0</v>
      </c>
      <c r="H297" s="164">
        <v>0</v>
      </c>
      <c r="I297" s="164">
        <f>SUM(I298:I298)</f>
        <v>0</v>
      </c>
      <c r="J297" s="164">
        <f>SUM(J298:J298)</f>
        <v>0</v>
      </c>
      <c r="K297" s="164">
        <f>SUM(K298:K298)</f>
        <v>0</v>
      </c>
      <c r="L297" s="164">
        <f>SUM(L298:L298)</f>
        <v>0</v>
      </c>
      <c r="M297" s="165">
        <f>SUM(M298:M298)</f>
        <v>0</v>
      </c>
    </row>
    <row r="298" spans="1:13" ht="48" hidden="1">
      <c r="A298" s="217"/>
      <c r="B298" s="194"/>
      <c r="C298" s="180"/>
      <c r="D298" s="181">
        <v>4330</v>
      </c>
      <c r="E298" s="193" t="s">
        <v>283</v>
      </c>
      <c r="F298" s="219">
        <f t="shared" si="41"/>
        <v>0</v>
      </c>
      <c r="G298" s="243">
        <v>0</v>
      </c>
      <c r="H298" s="195">
        <v>0</v>
      </c>
      <c r="I298" s="195"/>
      <c r="J298" s="195"/>
      <c r="K298" s="195"/>
      <c r="L298" s="195"/>
      <c r="M298" s="219"/>
    </row>
    <row r="299" spans="1:13" s="166" customFormat="1" ht="61.5" customHeight="1">
      <c r="A299" s="221"/>
      <c r="B299" s="189"/>
      <c r="C299" s="180">
        <v>85212</v>
      </c>
      <c r="D299" s="181"/>
      <c r="E299" s="188" t="s">
        <v>299</v>
      </c>
      <c r="F299" s="165">
        <f aca="true" t="shared" si="50" ref="F299:M299">SUM(F300:F314)</f>
        <v>1996542</v>
      </c>
      <c r="G299" s="165">
        <f t="shared" si="50"/>
        <v>1996542</v>
      </c>
      <c r="H299" s="165">
        <f t="shared" si="50"/>
        <v>35045</v>
      </c>
      <c r="I299" s="165">
        <f t="shared" si="50"/>
        <v>29015</v>
      </c>
      <c r="J299" s="165">
        <f t="shared" si="50"/>
        <v>0</v>
      </c>
      <c r="K299" s="165">
        <f t="shared" si="50"/>
        <v>0</v>
      </c>
      <c r="L299" s="165">
        <f t="shared" si="50"/>
        <v>0</v>
      </c>
      <c r="M299" s="165">
        <f t="shared" si="50"/>
        <v>0</v>
      </c>
    </row>
    <row r="300" spans="1:13" ht="12" hidden="1">
      <c r="A300" s="217"/>
      <c r="B300" s="194"/>
      <c r="C300" s="180"/>
      <c r="D300" s="181">
        <v>3110</v>
      </c>
      <c r="E300" s="193" t="s">
        <v>220</v>
      </c>
      <c r="F300" s="195">
        <f aca="true" t="shared" si="51" ref="F300:F335">SUM(G300+M300)</f>
        <v>1915182</v>
      </c>
      <c r="G300" s="218">
        <v>1915182</v>
      </c>
      <c r="H300" s="218">
        <v>0</v>
      </c>
      <c r="I300" s="218"/>
      <c r="J300" s="219"/>
      <c r="K300" s="220"/>
      <c r="L300" s="219"/>
      <c r="M300" s="219"/>
    </row>
    <row r="301" spans="1:13" ht="24" hidden="1">
      <c r="A301" s="217"/>
      <c r="B301" s="194"/>
      <c r="C301" s="180"/>
      <c r="D301" s="181">
        <v>4010</v>
      </c>
      <c r="E301" s="193" t="s">
        <v>181</v>
      </c>
      <c r="F301" s="195">
        <f t="shared" si="51"/>
        <v>30621</v>
      </c>
      <c r="G301" s="218">
        <v>30621</v>
      </c>
      <c r="H301" s="218">
        <v>30621</v>
      </c>
      <c r="I301" s="218">
        <v>0</v>
      </c>
      <c r="J301" s="219"/>
      <c r="K301" s="220"/>
      <c r="L301" s="219"/>
      <c r="M301" s="219"/>
    </row>
    <row r="302" spans="1:13" ht="24" hidden="1">
      <c r="A302" s="217"/>
      <c r="B302" s="194"/>
      <c r="C302" s="180"/>
      <c r="D302" s="181">
        <v>4040</v>
      </c>
      <c r="E302" s="193" t="s">
        <v>182</v>
      </c>
      <c r="F302" s="195">
        <f t="shared" si="51"/>
        <v>2024</v>
      </c>
      <c r="G302" s="218">
        <v>2024</v>
      </c>
      <c r="H302" s="218">
        <v>2024</v>
      </c>
      <c r="I302" s="218">
        <v>0</v>
      </c>
      <c r="J302" s="219"/>
      <c r="K302" s="220"/>
      <c r="L302" s="219"/>
      <c r="M302" s="219"/>
    </row>
    <row r="303" spans="1:13" ht="24" hidden="1">
      <c r="A303" s="217"/>
      <c r="B303" s="194"/>
      <c r="C303" s="180"/>
      <c r="D303" s="181">
        <v>4110</v>
      </c>
      <c r="E303" s="193" t="s">
        <v>183</v>
      </c>
      <c r="F303" s="195">
        <f t="shared" si="51"/>
        <v>28215</v>
      </c>
      <c r="G303" s="218">
        <v>28215</v>
      </c>
      <c r="H303" s="218">
        <v>0</v>
      </c>
      <c r="I303" s="218">
        <v>28215</v>
      </c>
      <c r="J303" s="219"/>
      <c r="K303" s="220"/>
      <c r="L303" s="219"/>
      <c r="M303" s="219"/>
    </row>
    <row r="304" spans="1:13" ht="12" hidden="1">
      <c r="A304" s="217"/>
      <c r="B304" s="194"/>
      <c r="C304" s="180"/>
      <c r="D304" s="181">
        <v>4120</v>
      </c>
      <c r="E304" s="193" t="s">
        <v>184</v>
      </c>
      <c r="F304" s="195">
        <f t="shared" si="51"/>
        <v>800</v>
      </c>
      <c r="G304" s="218">
        <v>800</v>
      </c>
      <c r="H304" s="218">
        <v>0</v>
      </c>
      <c r="I304" s="218">
        <v>800</v>
      </c>
      <c r="J304" s="219"/>
      <c r="K304" s="220"/>
      <c r="L304" s="219"/>
      <c r="M304" s="219"/>
    </row>
    <row r="305" spans="1:13" ht="12" hidden="1">
      <c r="A305" s="217"/>
      <c r="B305" s="194"/>
      <c r="C305" s="180"/>
      <c r="D305" s="181">
        <v>4170</v>
      </c>
      <c r="E305" s="193" t="s">
        <v>185</v>
      </c>
      <c r="F305" s="195">
        <f t="shared" si="51"/>
        <v>2400</v>
      </c>
      <c r="G305" s="243">
        <v>2400</v>
      </c>
      <c r="H305" s="243">
        <v>2400</v>
      </c>
      <c r="I305" s="243"/>
      <c r="J305" s="219"/>
      <c r="K305" s="220"/>
      <c r="L305" s="219"/>
      <c r="M305" s="219"/>
    </row>
    <row r="306" spans="1:13" ht="24" hidden="1">
      <c r="A306" s="217"/>
      <c r="B306" s="194"/>
      <c r="C306" s="180"/>
      <c r="D306" s="181">
        <v>4210</v>
      </c>
      <c r="E306" s="193" t="s">
        <v>172</v>
      </c>
      <c r="F306" s="195">
        <f t="shared" si="51"/>
        <v>3000</v>
      </c>
      <c r="G306" s="220">
        <v>3000</v>
      </c>
      <c r="H306" s="220"/>
      <c r="I306" s="220"/>
      <c r="J306" s="219"/>
      <c r="K306" s="220"/>
      <c r="L306" s="219"/>
      <c r="M306" s="219"/>
    </row>
    <row r="307" spans="1:13" ht="15" customHeight="1" hidden="1">
      <c r="A307" s="217"/>
      <c r="B307" s="194"/>
      <c r="C307" s="180"/>
      <c r="D307" s="181">
        <v>4260</v>
      </c>
      <c r="E307" s="193" t="s">
        <v>186</v>
      </c>
      <c r="F307" s="195">
        <f t="shared" si="51"/>
        <v>0</v>
      </c>
      <c r="G307" s="220">
        <v>0</v>
      </c>
      <c r="H307" s="220"/>
      <c r="I307" s="220"/>
      <c r="J307" s="219"/>
      <c r="K307" s="220"/>
      <c r="L307" s="219"/>
      <c r="M307" s="219"/>
    </row>
    <row r="308" spans="1:13" ht="12" hidden="1">
      <c r="A308" s="217"/>
      <c r="B308" s="194"/>
      <c r="C308" s="180"/>
      <c r="D308" s="181">
        <v>4300</v>
      </c>
      <c r="E308" s="193" t="s">
        <v>173</v>
      </c>
      <c r="F308" s="195">
        <f t="shared" si="51"/>
        <v>9400</v>
      </c>
      <c r="G308" s="220">
        <v>9400</v>
      </c>
      <c r="H308" s="220"/>
      <c r="I308" s="220"/>
      <c r="J308" s="219"/>
      <c r="K308" s="220"/>
      <c r="L308" s="219"/>
      <c r="M308" s="219"/>
    </row>
    <row r="309" spans="1:13" ht="12" hidden="1">
      <c r="A309" s="217"/>
      <c r="B309" s="194"/>
      <c r="C309" s="180"/>
      <c r="D309" s="181">
        <v>4350</v>
      </c>
      <c r="E309" s="193"/>
      <c r="F309" s="195">
        <f t="shared" si="51"/>
        <v>300</v>
      </c>
      <c r="G309" s="220">
        <v>300</v>
      </c>
      <c r="H309" s="220"/>
      <c r="I309" s="220"/>
      <c r="J309" s="219"/>
      <c r="K309" s="220"/>
      <c r="L309" s="219"/>
      <c r="M309" s="219"/>
    </row>
    <row r="310" spans="1:13" ht="12" hidden="1">
      <c r="A310" s="217"/>
      <c r="B310" s="194"/>
      <c r="C310" s="180"/>
      <c r="D310" s="181">
        <v>4370</v>
      </c>
      <c r="E310" s="193"/>
      <c r="F310" s="195">
        <f t="shared" si="51"/>
        <v>700</v>
      </c>
      <c r="G310" s="220">
        <v>700</v>
      </c>
      <c r="H310" s="220"/>
      <c r="I310" s="220"/>
      <c r="J310" s="219"/>
      <c r="K310" s="220"/>
      <c r="L310" s="219"/>
      <c r="M310" s="219"/>
    </row>
    <row r="311" spans="1:13" ht="12" hidden="1">
      <c r="A311" s="217"/>
      <c r="B311" s="194"/>
      <c r="C311" s="180"/>
      <c r="D311" s="181">
        <v>4410</v>
      </c>
      <c r="E311" s="193" t="s">
        <v>187</v>
      </c>
      <c r="F311" s="195">
        <f t="shared" si="51"/>
        <v>700</v>
      </c>
      <c r="G311" s="220">
        <v>700</v>
      </c>
      <c r="H311" s="220"/>
      <c r="I311" s="220"/>
      <c r="J311" s="219"/>
      <c r="K311" s="220"/>
      <c r="L311" s="219"/>
      <c r="M311" s="219"/>
    </row>
    <row r="312" spans="1:13" ht="24" hidden="1">
      <c r="A312" s="217"/>
      <c r="B312" s="194"/>
      <c r="C312" s="180"/>
      <c r="D312" s="181">
        <v>4440</v>
      </c>
      <c r="E312" s="193" t="s">
        <v>188</v>
      </c>
      <c r="F312" s="195">
        <f>SUM(G312+M312)</f>
        <v>1300</v>
      </c>
      <c r="G312" s="220">
        <v>1300</v>
      </c>
      <c r="H312" s="220"/>
      <c r="I312" s="220"/>
      <c r="J312" s="219"/>
      <c r="K312" s="220"/>
      <c r="L312" s="219"/>
      <c r="M312" s="219"/>
    </row>
    <row r="313" spans="1:13" ht="12" hidden="1">
      <c r="A313" s="217"/>
      <c r="B313" s="194"/>
      <c r="C313" s="180"/>
      <c r="D313" s="181">
        <v>4740</v>
      </c>
      <c r="E313" s="193"/>
      <c r="F313" s="195">
        <f>SUM(G313+M313)</f>
        <v>500</v>
      </c>
      <c r="G313" s="220">
        <v>500</v>
      </c>
      <c r="H313" s="220"/>
      <c r="I313" s="220"/>
      <c r="J313" s="219"/>
      <c r="K313" s="220"/>
      <c r="L313" s="219"/>
      <c r="M313" s="219"/>
    </row>
    <row r="314" spans="1:13" ht="27" customHeight="1" hidden="1">
      <c r="A314" s="217"/>
      <c r="B314" s="194"/>
      <c r="C314" s="180"/>
      <c r="D314" s="181">
        <v>4750</v>
      </c>
      <c r="E314" s="193">
        <v>0</v>
      </c>
      <c r="F314" s="195">
        <f t="shared" si="51"/>
        <v>1400</v>
      </c>
      <c r="G314" s="220">
        <v>1400</v>
      </c>
      <c r="H314" s="220"/>
      <c r="I314" s="220"/>
      <c r="J314" s="219"/>
      <c r="K314" s="220"/>
      <c r="L314" s="219"/>
      <c r="M314" s="219"/>
    </row>
    <row r="315" spans="1:13" s="166" customFormat="1" ht="72.75" customHeight="1">
      <c r="A315" s="221"/>
      <c r="B315" s="189"/>
      <c r="C315" s="180">
        <v>85213</v>
      </c>
      <c r="D315" s="181"/>
      <c r="E315" s="188" t="s">
        <v>460</v>
      </c>
      <c r="F315" s="190">
        <f t="shared" si="51"/>
        <v>14985</v>
      </c>
      <c r="G315" s="165">
        <f aca="true" t="shared" si="52" ref="G315:M315">SUM(G316)</f>
        <v>14985</v>
      </c>
      <c r="H315" s="165">
        <f t="shared" si="52"/>
        <v>0</v>
      </c>
      <c r="I315" s="165">
        <f t="shared" si="52"/>
        <v>14985</v>
      </c>
      <c r="J315" s="165">
        <f t="shared" si="52"/>
        <v>0</v>
      </c>
      <c r="K315" s="165">
        <f t="shared" si="52"/>
        <v>0</v>
      </c>
      <c r="L315" s="165">
        <f t="shared" si="52"/>
        <v>0</v>
      </c>
      <c r="M315" s="165">
        <f t="shared" si="52"/>
        <v>0</v>
      </c>
    </row>
    <row r="316" spans="1:13" ht="24" hidden="1">
      <c r="A316" s="217"/>
      <c r="B316" s="194"/>
      <c r="C316" s="180"/>
      <c r="D316" s="181">
        <v>4130</v>
      </c>
      <c r="E316" s="193" t="s">
        <v>241</v>
      </c>
      <c r="F316" s="195">
        <f t="shared" si="51"/>
        <v>14985</v>
      </c>
      <c r="G316" s="218">
        <v>14985</v>
      </c>
      <c r="H316" s="220"/>
      <c r="I316" s="220">
        <v>14985</v>
      </c>
      <c r="J316" s="219"/>
      <c r="K316" s="220"/>
      <c r="L316" s="219"/>
      <c r="M316" s="219"/>
    </row>
    <row r="317" spans="1:13" s="166" customFormat="1" ht="35.25" customHeight="1">
      <c r="A317" s="221"/>
      <c r="B317" s="189"/>
      <c r="C317" s="180">
        <v>85214</v>
      </c>
      <c r="D317" s="181"/>
      <c r="E317" s="188" t="s">
        <v>293</v>
      </c>
      <c r="F317" s="241">
        <f t="shared" si="51"/>
        <v>343193</v>
      </c>
      <c r="G317" s="164">
        <f aca="true" t="shared" si="53" ref="G317:M317">SUM(G318:G320)</f>
        <v>343193</v>
      </c>
      <c r="H317" s="164">
        <f t="shared" si="53"/>
        <v>0</v>
      </c>
      <c r="I317" s="164">
        <f t="shared" si="53"/>
        <v>0</v>
      </c>
      <c r="J317" s="164">
        <f t="shared" si="53"/>
        <v>0</v>
      </c>
      <c r="K317" s="164">
        <f t="shared" si="53"/>
        <v>0</v>
      </c>
      <c r="L317" s="164">
        <f t="shared" si="53"/>
        <v>0</v>
      </c>
      <c r="M317" s="165">
        <f t="shared" si="53"/>
        <v>0</v>
      </c>
    </row>
    <row r="318" spans="1:13" ht="26.25" customHeight="1" hidden="1">
      <c r="A318" s="217"/>
      <c r="B318" s="194"/>
      <c r="C318" s="180"/>
      <c r="D318" s="181">
        <v>3110</v>
      </c>
      <c r="E318" s="193" t="s">
        <v>294</v>
      </c>
      <c r="F318" s="190">
        <f t="shared" si="51"/>
        <v>88337</v>
      </c>
      <c r="G318" s="244">
        <v>88337</v>
      </c>
      <c r="H318" s="195"/>
      <c r="I318" s="195"/>
      <c r="J318" s="195"/>
      <c r="K318" s="195"/>
      <c r="L318" s="195"/>
      <c r="M318" s="219"/>
    </row>
    <row r="319" spans="1:13" ht="24" hidden="1">
      <c r="A319" s="217"/>
      <c r="B319" s="194"/>
      <c r="C319" s="180"/>
      <c r="D319" s="181">
        <v>3110</v>
      </c>
      <c r="E319" s="172" t="s">
        <v>295</v>
      </c>
      <c r="F319" s="226">
        <f t="shared" si="51"/>
        <v>164856</v>
      </c>
      <c r="G319" s="243">
        <v>164856</v>
      </c>
      <c r="H319" s="244"/>
      <c r="I319" s="195"/>
      <c r="J319" s="195"/>
      <c r="K319" s="195"/>
      <c r="L319" s="195"/>
      <c r="M319" s="219"/>
    </row>
    <row r="320" spans="1:13" ht="24" hidden="1">
      <c r="A320" s="217"/>
      <c r="B320" s="194"/>
      <c r="C320" s="180"/>
      <c r="D320" s="181">
        <v>3110</v>
      </c>
      <c r="E320" s="193" t="s">
        <v>296</v>
      </c>
      <c r="F320" s="190">
        <f t="shared" si="51"/>
        <v>90000</v>
      </c>
      <c r="G320" s="244">
        <v>90000</v>
      </c>
      <c r="H320" s="195"/>
      <c r="I320" s="195"/>
      <c r="J320" s="195"/>
      <c r="K320" s="195"/>
      <c r="L320" s="195"/>
      <c r="M320" s="219"/>
    </row>
    <row r="321" spans="1:13" s="166" customFormat="1" ht="12">
      <c r="A321" s="221"/>
      <c r="B321" s="189"/>
      <c r="C321" s="180">
        <v>85215</v>
      </c>
      <c r="D321" s="181"/>
      <c r="E321" s="188" t="s">
        <v>221</v>
      </c>
      <c r="F321" s="190">
        <f t="shared" si="51"/>
        <v>3000</v>
      </c>
      <c r="G321" s="164">
        <f aca="true" t="shared" si="54" ref="G321:M321">SUM(G322:G322)</f>
        <v>3000</v>
      </c>
      <c r="H321" s="164">
        <f t="shared" si="54"/>
        <v>0</v>
      </c>
      <c r="I321" s="164">
        <f t="shared" si="54"/>
        <v>0</v>
      </c>
      <c r="J321" s="164">
        <f t="shared" si="54"/>
        <v>0</v>
      </c>
      <c r="K321" s="164">
        <f t="shared" si="54"/>
        <v>0</v>
      </c>
      <c r="L321" s="164">
        <f t="shared" si="54"/>
        <v>0</v>
      </c>
      <c r="M321" s="165">
        <f t="shared" si="54"/>
        <v>0</v>
      </c>
    </row>
    <row r="322" spans="1:13" ht="12" hidden="1">
      <c r="A322" s="217"/>
      <c r="B322" s="194"/>
      <c r="C322" s="180"/>
      <c r="D322" s="181">
        <v>3110</v>
      </c>
      <c r="E322" s="193" t="s">
        <v>220</v>
      </c>
      <c r="F322" s="195">
        <f t="shared" si="51"/>
        <v>3000</v>
      </c>
      <c r="G322" s="244">
        <v>3000</v>
      </c>
      <c r="H322" s="195"/>
      <c r="I322" s="195"/>
      <c r="J322" s="195"/>
      <c r="K322" s="195"/>
      <c r="L322" s="195"/>
      <c r="M322" s="219"/>
    </row>
    <row r="323" spans="1:13" s="166" customFormat="1" ht="12">
      <c r="A323" s="221"/>
      <c r="B323" s="189"/>
      <c r="C323" s="180">
        <v>85219</v>
      </c>
      <c r="D323" s="181"/>
      <c r="E323" s="188" t="s">
        <v>149</v>
      </c>
      <c r="F323" s="190">
        <f t="shared" si="51"/>
        <v>150213</v>
      </c>
      <c r="G323" s="164">
        <f>SUM(G324:G341)</f>
        <v>150213</v>
      </c>
      <c r="H323" s="164">
        <f aca="true" t="shared" si="55" ref="H323:M323">SUM(H324:H338)</f>
        <v>113598</v>
      </c>
      <c r="I323" s="164">
        <f t="shared" si="55"/>
        <v>23305</v>
      </c>
      <c r="J323" s="164">
        <f t="shared" si="55"/>
        <v>0</v>
      </c>
      <c r="K323" s="164">
        <f t="shared" si="55"/>
        <v>0</v>
      </c>
      <c r="L323" s="164">
        <f t="shared" si="55"/>
        <v>0</v>
      </c>
      <c r="M323" s="165">
        <f t="shared" si="55"/>
        <v>0</v>
      </c>
    </row>
    <row r="324" spans="1:13" ht="26.25" customHeight="1" hidden="1">
      <c r="A324" s="217"/>
      <c r="B324" s="194"/>
      <c r="C324" s="180"/>
      <c r="D324" s="181">
        <v>3020</v>
      </c>
      <c r="E324" s="193" t="s">
        <v>285</v>
      </c>
      <c r="F324" s="190">
        <f t="shared" si="51"/>
        <v>450</v>
      </c>
      <c r="G324" s="244">
        <v>450</v>
      </c>
      <c r="H324" s="244"/>
      <c r="I324" s="195"/>
      <c r="J324" s="195"/>
      <c r="K324" s="195"/>
      <c r="L324" s="195"/>
      <c r="M324" s="219"/>
    </row>
    <row r="325" spans="1:13" ht="24" hidden="1">
      <c r="A325" s="217"/>
      <c r="B325" s="194"/>
      <c r="C325" s="180"/>
      <c r="D325" s="181">
        <v>4010</v>
      </c>
      <c r="E325" s="193" t="s">
        <v>181</v>
      </c>
      <c r="F325" s="190">
        <f t="shared" si="51"/>
        <v>105666</v>
      </c>
      <c r="G325" s="244">
        <v>105666</v>
      </c>
      <c r="H325" s="244">
        <v>105666</v>
      </c>
      <c r="I325" s="244"/>
      <c r="J325" s="195"/>
      <c r="K325" s="195"/>
      <c r="L325" s="195"/>
      <c r="M325" s="219"/>
    </row>
    <row r="326" spans="1:13" ht="24" hidden="1">
      <c r="A326" s="217"/>
      <c r="B326" s="194"/>
      <c r="C326" s="180"/>
      <c r="D326" s="181">
        <v>4040</v>
      </c>
      <c r="E326" s="193" t="s">
        <v>182</v>
      </c>
      <c r="F326" s="190">
        <f t="shared" si="51"/>
        <v>7932</v>
      </c>
      <c r="G326" s="244">
        <v>7932</v>
      </c>
      <c r="H326" s="244">
        <v>7932</v>
      </c>
      <c r="I326" s="244"/>
      <c r="J326" s="195"/>
      <c r="K326" s="195"/>
      <c r="L326" s="195"/>
      <c r="M326" s="219"/>
    </row>
    <row r="327" spans="1:13" ht="24" hidden="1">
      <c r="A327" s="217"/>
      <c r="B327" s="194"/>
      <c r="C327" s="180"/>
      <c r="D327" s="181">
        <v>4110</v>
      </c>
      <c r="E327" s="193" t="s">
        <v>183</v>
      </c>
      <c r="F327" s="190">
        <f t="shared" si="51"/>
        <v>20520</v>
      </c>
      <c r="G327" s="244">
        <v>20520</v>
      </c>
      <c r="H327" s="244"/>
      <c r="I327" s="244">
        <v>20520</v>
      </c>
      <c r="J327" s="195"/>
      <c r="K327" s="195"/>
      <c r="L327" s="195"/>
      <c r="M327" s="219"/>
    </row>
    <row r="328" spans="1:13" ht="12" hidden="1">
      <c r="A328" s="217"/>
      <c r="B328" s="194"/>
      <c r="C328" s="180"/>
      <c r="D328" s="181">
        <v>4120</v>
      </c>
      <c r="E328" s="193" t="s">
        <v>184</v>
      </c>
      <c r="F328" s="190">
        <f t="shared" si="51"/>
        <v>2785</v>
      </c>
      <c r="G328" s="244">
        <v>2785</v>
      </c>
      <c r="H328" s="244"/>
      <c r="I328" s="244">
        <v>2785</v>
      </c>
      <c r="J328" s="195"/>
      <c r="K328" s="195"/>
      <c r="L328" s="195"/>
      <c r="M328" s="219"/>
    </row>
    <row r="329" spans="1:13" ht="24" hidden="1">
      <c r="A329" s="217"/>
      <c r="B329" s="194"/>
      <c r="C329" s="180"/>
      <c r="D329" s="181">
        <v>4210</v>
      </c>
      <c r="E329" s="193" t="s">
        <v>172</v>
      </c>
      <c r="F329" s="190">
        <f t="shared" si="51"/>
        <v>2000</v>
      </c>
      <c r="G329" s="244">
        <v>2000</v>
      </c>
      <c r="H329" s="244"/>
      <c r="I329" s="195"/>
      <c r="J329" s="195"/>
      <c r="K329" s="195"/>
      <c r="L329" s="195"/>
      <c r="M329" s="219"/>
    </row>
    <row r="330" spans="1:13" ht="12" hidden="1">
      <c r="A330" s="217"/>
      <c r="B330" s="194"/>
      <c r="C330" s="180"/>
      <c r="D330" s="181">
        <v>4260</v>
      </c>
      <c r="E330" s="193" t="s">
        <v>186</v>
      </c>
      <c r="F330" s="190">
        <f t="shared" si="51"/>
        <v>0</v>
      </c>
      <c r="G330" s="244">
        <v>0</v>
      </c>
      <c r="H330" s="244"/>
      <c r="I330" s="195"/>
      <c r="J330" s="195"/>
      <c r="K330" s="195"/>
      <c r="L330" s="195"/>
      <c r="M330" s="219"/>
    </row>
    <row r="331" spans="1:13" ht="12" hidden="1">
      <c r="A331" s="217"/>
      <c r="B331" s="194"/>
      <c r="C331" s="180"/>
      <c r="D331" s="181">
        <v>4270</v>
      </c>
      <c r="E331" s="193" t="s">
        <v>176</v>
      </c>
      <c r="F331" s="190">
        <f t="shared" si="51"/>
        <v>0</v>
      </c>
      <c r="G331" s="244">
        <v>0</v>
      </c>
      <c r="H331" s="244"/>
      <c r="I331" s="195"/>
      <c r="J331" s="195"/>
      <c r="K331" s="195"/>
      <c r="L331" s="195"/>
      <c r="M331" s="219"/>
    </row>
    <row r="332" spans="1:13" ht="12" hidden="1">
      <c r="A332" s="217"/>
      <c r="B332" s="194"/>
      <c r="C332" s="180"/>
      <c r="D332" s="181">
        <v>4300</v>
      </c>
      <c r="E332" s="193" t="s">
        <v>173</v>
      </c>
      <c r="F332" s="190">
        <f t="shared" si="51"/>
        <v>4950</v>
      </c>
      <c r="G332" s="244">
        <v>4950</v>
      </c>
      <c r="H332" s="244"/>
      <c r="I332" s="195"/>
      <c r="J332" s="195"/>
      <c r="K332" s="195"/>
      <c r="L332" s="195"/>
      <c r="M332" s="219"/>
    </row>
    <row r="333" spans="1:13" ht="24" hidden="1">
      <c r="A333" s="217"/>
      <c r="B333" s="194"/>
      <c r="C333" s="180"/>
      <c r="D333" s="181">
        <v>4350</v>
      </c>
      <c r="E333" s="193" t="s">
        <v>284</v>
      </c>
      <c r="F333" s="190">
        <f t="shared" si="51"/>
        <v>350</v>
      </c>
      <c r="G333" s="244">
        <v>350</v>
      </c>
      <c r="H333" s="195"/>
      <c r="I333" s="195"/>
      <c r="J333" s="195"/>
      <c r="K333" s="195"/>
      <c r="L333" s="195"/>
      <c r="M333" s="219"/>
    </row>
    <row r="334" spans="1:13" ht="36" hidden="1">
      <c r="A334" s="217"/>
      <c r="B334" s="194"/>
      <c r="C334" s="180"/>
      <c r="D334" s="181">
        <v>4360</v>
      </c>
      <c r="E334" s="193" t="s">
        <v>273</v>
      </c>
      <c r="F334" s="190">
        <f t="shared" si="51"/>
        <v>0</v>
      </c>
      <c r="G334" s="244"/>
      <c r="H334" s="195"/>
      <c r="I334" s="195"/>
      <c r="J334" s="195"/>
      <c r="K334" s="195"/>
      <c r="L334" s="195"/>
      <c r="M334" s="219"/>
    </row>
    <row r="335" spans="1:13" ht="36" hidden="1">
      <c r="A335" s="217"/>
      <c r="B335" s="194"/>
      <c r="C335" s="180"/>
      <c r="D335" s="181">
        <v>4370</v>
      </c>
      <c r="E335" s="193" t="s">
        <v>277</v>
      </c>
      <c r="F335" s="190">
        <f t="shared" si="51"/>
        <v>1300</v>
      </c>
      <c r="G335" s="244">
        <v>1300</v>
      </c>
      <c r="H335" s="195"/>
      <c r="I335" s="195"/>
      <c r="J335" s="195"/>
      <c r="K335" s="195"/>
      <c r="L335" s="195"/>
      <c r="M335" s="219"/>
    </row>
    <row r="336" spans="1:13" ht="12" hidden="1">
      <c r="A336" s="217"/>
      <c r="B336" s="194"/>
      <c r="C336" s="180"/>
      <c r="D336" s="181">
        <v>4410</v>
      </c>
      <c r="E336" s="193" t="s">
        <v>187</v>
      </c>
      <c r="F336" s="190">
        <f aca="true" t="shared" si="56" ref="F336:F367">SUM(G336+M336)</f>
        <v>1110</v>
      </c>
      <c r="G336" s="244">
        <v>1110</v>
      </c>
      <c r="H336" s="244"/>
      <c r="I336" s="195"/>
      <c r="J336" s="195"/>
      <c r="K336" s="195"/>
      <c r="L336" s="195"/>
      <c r="M336" s="219"/>
    </row>
    <row r="337" spans="1:13" ht="12" hidden="1">
      <c r="A337" s="217"/>
      <c r="B337" s="194"/>
      <c r="C337" s="180"/>
      <c r="D337" s="181">
        <v>4430</v>
      </c>
      <c r="E337" s="193" t="s">
        <v>175</v>
      </c>
      <c r="F337" s="190">
        <f t="shared" si="56"/>
        <v>0</v>
      </c>
      <c r="G337" s="244"/>
      <c r="H337" s="244"/>
      <c r="I337" s="195"/>
      <c r="J337" s="195"/>
      <c r="K337" s="195"/>
      <c r="L337" s="195"/>
      <c r="M337" s="219"/>
    </row>
    <row r="338" spans="1:13" ht="24.75" customHeight="1" hidden="1">
      <c r="A338" s="217"/>
      <c r="B338" s="194"/>
      <c r="C338" s="180"/>
      <c r="D338" s="171">
        <v>4440</v>
      </c>
      <c r="E338" s="193" t="s">
        <v>188</v>
      </c>
      <c r="F338" s="190">
        <f t="shared" si="56"/>
        <v>2850</v>
      </c>
      <c r="G338" s="244">
        <v>2850</v>
      </c>
      <c r="H338" s="244"/>
      <c r="I338" s="195"/>
      <c r="J338" s="195"/>
      <c r="K338" s="195"/>
      <c r="L338" s="195"/>
      <c r="M338" s="219"/>
    </row>
    <row r="339" spans="1:13" ht="36" hidden="1">
      <c r="A339" s="217"/>
      <c r="B339" s="194"/>
      <c r="C339" s="180"/>
      <c r="D339" s="171">
        <v>4700</v>
      </c>
      <c r="E339" s="193" t="s">
        <v>266</v>
      </c>
      <c r="F339" s="190">
        <f t="shared" si="56"/>
        <v>0</v>
      </c>
      <c r="G339" s="244"/>
      <c r="H339" s="195"/>
      <c r="I339" s="195"/>
      <c r="J339" s="195"/>
      <c r="K339" s="195"/>
      <c r="L339" s="195"/>
      <c r="M339" s="219"/>
    </row>
    <row r="340" spans="1:13" ht="48" hidden="1">
      <c r="A340" s="217"/>
      <c r="B340" s="194"/>
      <c r="C340" s="180"/>
      <c r="D340" s="171">
        <v>4740</v>
      </c>
      <c r="E340" s="193" t="s">
        <v>267</v>
      </c>
      <c r="F340" s="190">
        <f t="shared" si="56"/>
        <v>0</v>
      </c>
      <c r="G340" s="244"/>
      <c r="H340" s="195"/>
      <c r="I340" s="195"/>
      <c r="J340" s="195"/>
      <c r="K340" s="195"/>
      <c r="L340" s="195"/>
      <c r="M340" s="219"/>
    </row>
    <row r="341" spans="1:13" ht="36" hidden="1">
      <c r="A341" s="217"/>
      <c r="B341" s="194"/>
      <c r="C341" s="180"/>
      <c r="D341" s="171">
        <v>4750</v>
      </c>
      <c r="E341" s="193" t="s">
        <v>268</v>
      </c>
      <c r="F341" s="190">
        <f t="shared" si="56"/>
        <v>300</v>
      </c>
      <c r="G341" s="244">
        <v>300</v>
      </c>
      <c r="H341" s="195"/>
      <c r="I341" s="195"/>
      <c r="J341" s="195"/>
      <c r="K341" s="195"/>
      <c r="L341" s="195"/>
      <c r="M341" s="219"/>
    </row>
    <row r="342" spans="1:13" s="166" customFormat="1" ht="36">
      <c r="A342" s="221"/>
      <c r="B342" s="189"/>
      <c r="C342" s="180">
        <v>85228</v>
      </c>
      <c r="D342" s="171"/>
      <c r="E342" s="188" t="s">
        <v>132</v>
      </c>
      <c r="F342" s="246">
        <f t="shared" si="56"/>
        <v>71258</v>
      </c>
      <c r="G342" s="164">
        <f aca="true" t="shared" si="57" ref="G342:M342">SUM(G343:G354)</f>
        <v>71258</v>
      </c>
      <c r="H342" s="164">
        <f t="shared" si="57"/>
        <v>55788</v>
      </c>
      <c r="I342" s="164">
        <f t="shared" si="57"/>
        <v>11450</v>
      </c>
      <c r="J342" s="164">
        <f t="shared" si="57"/>
        <v>0</v>
      </c>
      <c r="K342" s="164">
        <f t="shared" si="57"/>
        <v>0</v>
      </c>
      <c r="L342" s="164">
        <f t="shared" si="57"/>
        <v>0</v>
      </c>
      <c r="M342" s="165">
        <f t="shared" si="57"/>
        <v>0</v>
      </c>
    </row>
    <row r="343" spans="1:13" ht="25.5" customHeight="1" hidden="1">
      <c r="A343" s="217"/>
      <c r="B343" s="194"/>
      <c r="C343" s="180"/>
      <c r="D343" s="171">
        <v>3020</v>
      </c>
      <c r="E343" s="193" t="s">
        <v>285</v>
      </c>
      <c r="F343" s="246">
        <f t="shared" si="56"/>
        <v>550</v>
      </c>
      <c r="G343" s="244">
        <v>550</v>
      </c>
      <c r="H343" s="244"/>
      <c r="I343" s="195"/>
      <c r="J343" s="195"/>
      <c r="K343" s="195"/>
      <c r="L343" s="195"/>
      <c r="M343" s="219"/>
    </row>
    <row r="344" spans="1:13" ht="24" hidden="1">
      <c r="A344" s="217"/>
      <c r="B344" s="194"/>
      <c r="C344" s="180"/>
      <c r="D344" s="181">
        <v>4010</v>
      </c>
      <c r="E344" s="193" t="s">
        <v>181</v>
      </c>
      <c r="F344" s="226">
        <f t="shared" si="56"/>
        <v>48245</v>
      </c>
      <c r="G344" s="244">
        <v>48245</v>
      </c>
      <c r="H344" s="244">
        <v>48245</v>
      </c>
      <c r="I344" s="244"/>
      <c r="J344" s="195"/>
      <c r="K344" s="195"/>
      <c r="L344" s="195"/>
      <c r="M344" s="219"/>
    </row>
    <row r="345" spans="1:13" ht="24" hidden="1">
      <c r="A345" s="217"/>
      <c r="B345" s="194"/>
      <c r="C345" s="180"/>
      <c r="D345" s="181">
        <v>4040</v>
      </c>
      <c r="E345" s="193" t="s">
        <v>182</v>
      </c>
      <c r="F345" s="226">
        <f t="shared" si="56"/>
        <v>2543</v>
      </c>
      <c r="G345" s="244">
        <v>2543</v>
      </c>
      <c r="H345" s="244">
        <v>2543</v>
      </c>
      <c r="I345" s="244"/>
      <c r="J345" s="195"/>
      <c r="K345" s="195"/>
      <c r="L345" s="195"/>
      <c r="M345" s="219"/>
    </row>
    <row r="346" spans="1:13" ht="24" hidden="1">
      <c r="A346" s="217"/>
      <c r="B346" s="194"/>
      <c r="C346" s="180"/>
      <c r="D346" s="181">
        <v>4110</v>
      </c>
      <c r="E346" s="193" t="s">
        <v>183</v>
      </c>
      <c r="F346" s="226">
        <f t="shared" si="56"/>
        <v>10080</v>
      </c>
      <c r="G346" s="244">
        <v>10080</v>
      </c>
      <c r="H346" s="244"/>
      <c r="I346" s="244">
        <v>10080</v>
      </c>
      <c r="J346" s="195"/>
      <c r="K346" s="195"/>
      <c r="L346" s="195"/>
      <c r="M346" s="219"/>
    </row>
    <row r="347" spans="1:13" ht="12" hidden="1">
      <c r="A347" s="217"/>
      <c r="B347" s="194"/>
      <c r="C347" s="180"/>
      <c r="D347" s="181">
        <v>4120</v>
      </c>
      <c r="E347" s="193" t="s">
        <v>184</v>
      </c>
      <c r="F347" s="226">
        <f t="shared" si="56"/>
        <v>1370</v>
      </c>
      <c r="G347" s="244">
        <v>1370</v>
      </c>
      <c r="H347" s="244"/>
      <c r="I347" s="244">
        <v>1370</v>
      </c>
      <c r="J347" s="195"/>
      <c r="K347" s="195"/>
      <c r="L347" s="195"/>
      <c r="M347" s="219"/>
    </row>
    <row r="348" spans="1:13" ht="12" hidden="1">
      <c r="A348" s="217"/>
      <c r="B348" s="194"/>
      <c r="C348" s="180"/>
      <c r="D348" s="181">
        <v>4170</v>
      </c>
      <c r="E348" s="193" t="s">
        <v>185</v>
      </c>
      <c r="F348" s="226">
        <f t="shared" si="56"/>
        <v>5000</v>
      </c>
      <c r="G348" s="244">
        <v>5000</v>
      </c>
      <c r="H348" s="244">
        <v>5000</v>
      </c>
      <c r="I348" s="244"/>
      <c r="J348" s="195"/>
      <c r="K348" s="195"/>
      <c r="L348" s="195"/>
      <c r="M348" s="219"/>
    </row>
    <row r="349" spans="1:13" ht="24" hidden="1">
      <c r="A349" s="217"/>
      <c r="B349" s="194"/>
      <c r="C349" s="180"/>
      <c r="D349" s="181">
        <v>4210</v>
      </c>
      <c r="E349" s="193" t="s">
        <v>172</v>
      </c>
      <c r="F349" s="226">
        <f t="shared" si="56"/>
        <v>320</v>
      </c>
      <c r="G349" s="244">
        <v>320</v>
      </c>
      <c r="H349" s="244"/>
      <c r="I349" s="195"/>
      <c r="J349" s="195"/>
      <c r="K349" s="195"/>
      <c r="L349" s="195"/>
      <c r="M349" s="219"/>
    </row>
    <row r="350" spans="1:13" ht="12.75" customHeight="1" hidden="1">
      <c r="A350" s="217"/>
      <c r="B350" s="194"/>
      <c r="C350" s="180"/>
      <c r="D350" s="181">
        <v>4300</v>
      </c>
      <c r="E350" s="193" t="s">
        <v>173</v>
      </c>
      <c r="F350" s="226">
        <f t="shared" si="56"/>
        <v>250</v>
      </c>
      <c r="G350" s="244">
        <v>250</v>
      </c>
      <c r="H350" s="244"/>
      <c r="I350" s="195"/>
      <c r="J350" s="195"/>
      <c r="K350" s="195"/>
      <c r="L350" s="195"/>
      <c r="M350" s="219"/>
    </row>
    <row r="351" spans="1:13" ht="37.5" customHeight="1" hidden="1">
      <c r="A351" s="217"/>
      <c r="B351" s="194"/>
      <c r="C351" s="180"/>
      <c r="D351" s="181">
        <v>4360</v>
      </c>
      <c r="E351" s="193" t="s">
        <v>273</v>
      </c>
      <c r="F351" s="226">
        <f t="shared" si="56"/>
        <v>0</v>
      </c>
      <c r="G351" s="244"/>
      <c r="H351" s="244"/>
      <c r="I351" s="195"/>
      <c r="J351" s="195"/>
      <c r="K351" s="195"/>
      <c r="L351" s="195"/>
      <c r="M351" s="219"/>
    </row>
    <row r="352" spans="1:13" ht="36" customHeight="1" hidden="1">
      <c r="A352" s="217"/>
      <c r="B352" s="194"/>
      <c r="C352" s="180"/>
      <c r="D352" s="181">
        <v>4370</v>
      </c>
      <c r="E352" s="193" t="s">
        <v>277</v>
      </c>
      <c r="F352" s="226">
        <f t="shared" si="56"/>
        <v>200</v>
      </c>
      <c r="G352" s="244">
        <v>200</v>
      </c>
      <c r="H352" s="244"/>
      <c r="I352" s="195"/>
      <c r="J352" s="195"/>
      <c r="K352" s="195"/>
      <c r="L352" s="195"/>
      <c r="M352" s="219"/>
    </row>
    <row r="353" spans="1:13" ht="36" customHeight="1" hidden="1">
      <c r="A353" s="217"/>
      <c r="B353" s="194"/>
      <c r="C353" s="249"/>
      <c r="D353" s="181">
        <v>4410</v>
      </c>
      <c r="E353" s="247" t="s">
        <v>187</v>
      </c>
      <c r="F353" s="226">
        <f t="shared" si="56"/>
        <v>200</v>
      </c>
      <c r="G353" s="244">
        <v>200</v>
      </c>
      <c r="H353" s="244"/>
      <c r="I353" s="195"/>
      <c r="J353" s="195"/>
      <c r="K353" s="195"/>
      <c r="L353" s="195"/>
      <c r="M353" s="219"/>
    </row>
    <row r="354" spans="1:13" ht="24.75" customHeight="1" hidden="1">
      <c r="A354" s="217"/>
      <c r="B354" s="248"/>
      <c r="C354" s="249"/>
      <c r="D354" s="171">
        <v>4440</v>
      </c>
      <c r="E354" s="247" t="s">
        <v>188</v>
      </c>
      <c r="F354" s="246">
        <f t="shared" si="56"/>
        <v>2500</v>
      </c>
      <c r="G354" s="244">
        <v>2500</v>
      </c>
      <c r="H354" s="244"/>
      <c r="I354" s="195"/>
      <c r="J354" s="195"/>
      <c r="K354" s="195"/>
      <c r="L354" s="195"/>
      <c r="M354" s="219"/>
    </row>
    <row r="355" spans="1:13" ht="36" hidden="1">
      <c r="A355" s="217"/>
      <c r="B355" s="194"/>
      <c r="C355" s="249"/>
      <c r="D355" s="171">
        <v>4700</v>
      </c>
      <c r="E355" s="247" t="s">
        <v>266</v>
      </c>
      <c r="F355" s="246">
        <f t="shared" si="56"/>
        <v>0</v>
      </c>
      <c r="G355" s="244"/>
      <c r="H355" s="195"/>
      <c r="I355" s="195"/>
      <c r="J355" s="195"/>
      <c r="K355" s="195"/>
      <c r="L355" s="195"/>
      <c r="M355" s="219"/>
    </row>
    <row r="356" spans="1:13" ht="48" hidden="1">
      <c r="A356" s="217"/>
      <c r="B356" s="194"/>
      <c r="C356" s="249"/>
      <c r="D356" s="171">
        <v>4740</v>
      </c>
      <c r="E356" s="247" t="s">
        <v>267</v>
      </c>
      <c r="F356" s="246">
        <f t="shared" si="56"/>
        <v>0</v>
      </c>
      <c r="G356" s="244"/>
      <c r="H356" s="195"/>
      <c r="I356" s="195"/>
      <c r="J356" s="195"/>
      <c r="K356" s="195"/>
      <c r="L356" s="195"/>
      <c r="M356" s="219"/>
    </row>
    <row r="357" spans="1:13" ht="36" hidden="1">
      <c r="A357" s="217"/>
      <c r="B357" s="194"/>
      <c r="C357" s="249"/>
      <c r="D357" s="171">
        <v>4750</v>
      </c>
      <c r="E357" s="247" t="s">
        <v>268</v>
      </c>
      <c r="F357" s="246">
        <f t="shared" si="56"/>
        <v>180</v>
      </c>
      <c r="G357" s="244">
        <v>180</v>
      </c>
      <c r="H357" s="195"/>
      <c r="I357" s="195"/>
      <c r="J357" s="195"/>
      <c r="K357" s="195"/>
      <c r="L357" s="195"/>
      <c r="M357" s="219"/>
    </row>
    <row r="358" spans="1:13" s="166" customFormat="1" ht="12">
      <c r="A358" s="221"/>
      <c r="B358" s="189"/>
      <c r="C358" s="180">
        <v>85295</v>
      </c>
      <c r="D358" s="171"/>
      <c r="E358" s="188" t="s">
        <v>113</v>
      </c>
      <c r="F358" s="246">
        <f t="shared" si="56"/>
        <v>135740</v>
      </c>
      <c r="G358" s="164">
        <f aca="true" t="shared" si="58" ref="G358:M358">SUM(G359:G361)</f>
        <v>135740</v>
      </c>
      <c r="H358" s="164">
        <f t="shared" si="58"/>
        <v>0</v>
      </c>
      <c r="I358" s="164">
        <f t="shared" si="58"/>
        <v>0</v>
      </c>
      <c r="J358" s="164">
        <f t="shared" si="58"/>
        <v>0</v>
      </c>
      <c r="K358" s="164">
        <f t="shared" si="58"/>
        <v>0</v>
      </c>
      <c r="L358" s="164">
        <f t="shared" si="58"/>
        <v>0</v>
      </c>
      <c r="M358" s="165">
        <f t="shared" si="58"/>
        <v>0</v>
      </c>
    </row>
    <row r="359" spans="1:13" s="166" customFormat="1" ht="60" hidden="1">
      <c r="A359" s="221"/>
      <c r="B359" s="189"/>
      <c r="C359" s="180"/>
      <c r="D359" s="171">
        <v>2820</v>
      </c>
      <c r="E359" s="193" t="s">
        <v>286</v>
      </c>
      <c r="F359" s="246">
        <f t="shared" si="56"/>
        <v>0</v>
      </c>
      <c r="G359" s="164">
        <v>0</v>
      </c>
      <c r="H359" s="164"/>
      <c r="I359" s="164"/>
      <c r="J359" s="164">
        <v>0</v>
      </c>
      <c r="K359" s="164"/>
      <c r="L359" s="164"/>
      <c r="M359" s="165"/>
    </row>
    <row r="360" spans="1:13" s="166" customFormat="1" ht="24" hidden="1">
      <c r="A360" s="221"/>
      <c r="B360" s="189"/>
      <c r="C360" s="180"/>
      <c r="D360" s="171">
        <v>3110</v>
      </c>
      <c r="E360" s="193" t="s">
        <v>222</v>
      </c>
      <c r="F360" s="246">
        <f t="shared" si="56"/>
        <v>85740</v>
      </c>
      <c r="G360" s="164">
        <v>85740</v>
      </c>
      <c r="H360" s="164"/>
      <c r="I360" s="164"/>
      <c r="J360" s="164"/>
      <c r="K360" s="164"/>
      <c r="L360" s="164"/>
      <c r="M360" s="165"/>
    </row>
    <row r="361" spans="1:13" ht="24" hidden="1">
      <c r="A361" s="217"/>
      <c r="B361" s="194"/>
      <c r="C361" s="180"/>
      <c r="D361" s="171">
        <v>3110</v>
      </c>
      <c r="E361" s="193" t="s">
        <v>223</v>
      </c>
      <c r="F361" s="246">
        <f t="shared" si="56"/>
        <v>50000</v>
      </c>
      <c r="G361" s="244">
        <v>50000</v>
      </c>
      <c r="H361" s="195"/>
      <c r="I361" s="195"/>
      <c r="J361" s="195">
        <v>0</v>
      </c>
      <c r="K361" s="195"/>
      <c r="L361" s="195"/>
      <c r="M361" s="219"/>
    </row>
    <row r="362" spans="1:13" s="140" customFormat="1" ht="25.5">
      <c r="A362" s="141" t="s">
        <v>226</v>
      </c>
      <c r="B362" s="240">
        <v>853</v>
      </c>
      <c r="C362" s="183"/>
      <c r="D362" s="184"/>
      <c r="E362" s="299" t="s">
        <v>156</v>
      </c>
      <c r="F362" s="185">
        <f t="shared" si="56"/>
        <v>71400</v>
      </c>
      <c r="G362" s="157">
        <f aca="true" t="shared" si="59" ref="G362:M362">SUM(G363)</f>
        <v>71400</v>
      </c>
      <c r="H362" s="157">
        <f t="shared" si="59"/>
        <v>56000</v>
      </c>
      <c r="I362" s="157">
        <f t="shared" si="59"/>
        <v>6900</v>
      </c>
      <c r="J362" s="157">
        <f t="shared" si="59"/>
        <v>0</v>
      </c>
      <c r="K362" s="157">
        <f t="shared" si="59"/>
        <v>0</v>
      </c>
      <c r="L362" s="157">
        <f t="shared" si="59"/>
        <v>0</v>
      </c>
      <c r="M362" s="157">
        <f t="shared" si="59"/>
        <v>0</v>
      </c>
    </row>
    <row r="363" spans="1:13" s="166" customFormat="1" ht="12">
      <c r="A363" s="250"/>
      <c r="B363" s="210"/>
      <c r="C363" s="200">
        <v>85333</v>
      </c>
      <c r="D363" s="201"/>
      <c r="E363" s="209" t="s">
        <v>225</v>
      </c>
      <c r="F363" s="207">
        <f t="shared" si="56"/>
        <v>71400</v>
      </c>
      <c r="G363" s="251">
        <f aca="true" t="shared" si="60" ref="G363:M363">SUM(G364:G372)</f>
        <v>71400</v>
      </c>
      <c r="H363" s="251">
        <f t="shared" si="60"/>
        <v>56000</v>
      </c>
      <c r="I363" s="251">
        <f t="shared" si="60"/>
        <v>6900</v>
      </c>
      <c r="J363" s="251">
        <f t="shared" si="60"/>
        <v>0</v>
      </c>
      <c r="K363" s="251">
        <f t="shared" si="60"/>
        <v>0</v>
      </c>
      <c r="L363" s="251">
        <f t="shared" si="60"/>
        <v>0</v>
      </c>
      <c r="M363" s="251">
        <f t="shared" si="60"/>
        <v>0</v>
      </c>
    </row>
    <row r="364" spans="1:13" s="166" customFormat="1" ht="25.5" customHeight="1" hidden="1">
      <c r="A364" s="221"/>
      <c r="B364" s="189"/>
      <c r="C364" s="180"/>
      <c r="D364" s="181">
        <v>3020</v>
      </c>
      <c r="E364" s="229" t="s">
        <v>285</v>
      </c>
      <c r="F364" s="195">
        <f t="shared" si="56"/>
        <v>500</v>
      </c>
      <c r="G364" s="165">
        <v>500</v>
      </c>
      <c r="H364" s="165"/>
      <c r="I364" s="165"/>
      <c r="J364" s="165"/>
      <c r="K364" s="242"/>
      <c r="L364" s="165"/>
      <c r="M364" s="165"/>
    </row>
    <row r="365" spans="1:13" ht="24" hidden="1">
      <c r="A365" s="217"/>
      <c r="B365" s="194"/>
      <c r="C365" s="180"/>
      <c r="D365" s="181">
        <v>4010</v>
      </c>
      <c r="E365" s="193" t="s">
        <v>181</v>
      </c>
      <c r="F365" s="195">
        <f t="shared" si="56"/>
        <v>40000</v>
      </c>
      <c r="G365" s="218">
        <v>40000</v>
      </c>
      <c r="H365" s="218">
        <v>40000</v>
      </c>
      <c r="I365" s="218"/>
      <c r="J365" s="219"/>
      <c r="K365" s="220"/>
      <c r="L365" s="219"/>
      <c r="M365" s="219"/>
    </row>
    <row r="366" spans="1:13" ht="24" hidden="1">
      <c r="A366" s="217"/>
      <c r="B366" s="194"/>
      <c r="C366" s="180"/>
      <c r="D366" s="181">
        <v>4040</v>
      </c>
      <c r="E366" s="193" t="s">
        <v>182</v>
      </c>
      <c r="F366" s="195">
        <f t="shared" si="56"/>
        <v>1000</v>
      </c>
      <c r="G366" s="218">
        <v>1000</v>
      </c>
      <c r="H366" s="218">
        <v>1000</v>
      </c>
      <c r="I366" s="218"/>
      <c r="J366" s="219"/>
      <c r="K366" s="220"/>
      <c r="L366" s="219"/>
      <c r="M366" s="219"/>
    </row>
    <row r="367" spans="1:13" ht="24" hidden="1">
      <c r="A367" s="217"/>
      <c r="B367" s="194"/>
      <c r="C367" s="180"/>
      <c r="D367" s="181">
        <v>4110</v>
      </c>
      <c r="E367" s="193" t="s">
        <v>183</v>
      </c>
      <c r="F367" s="195">
        <f t="shared" si="56"/>
        <v>5000</v>
      </c>
      <c r="G367" s="218">
        <v>5000</v>
      </c>
      <c r="H367" s="218"/>
      <c r="I367" s="218">
        <v>5000</v>
      </c>
      <c r="J367" s="219"/>
      <c r="K367" s="220"/>
      <c r="L367" s="219"/>
      <c r="M367" s="219"/>
    </row>
    <row r="368" spans="1:13" ht="12" hidden="1">
      <c r="A368" s="217"/>
      <c r="B368" s="194"/>
      <c r="C368" s="180"/>
      <c r="D368" s="181">
        <v>4120</v>
      </c>
      <c r="E368" s="193" t="s">
        <v>184</v>
      </c>
      <c r="F368" s="195">
        <f aca="true" t="shared" si="61" ref="F368:F400">SUM(G368+M368)</f>
        <v>1900</v>
      </c>
      <c r="G368" s="218">
        <v>1900</v>
      </c>
      <c r="H368" s="218"/>
      <c r="I368" s="218">
        <v>1900</v>
      </c>
      <c r="J368" s="219"/>
      <c r="K368" s="220"/>
      <c r="L368" s="219"/>
      <c r="M368" s="219"/>
    </row>
    <row r="369" spans="1:13" ht="12" hidden="1">
      <c r="A369" s="217"/>
      <c r="B369" s="194"/>
      <c r="C369" s="180"/>
      <c r="D369" s="181">
        <v>4170</v>
      </c>
      <c r="E369" s="193"/>
      <c r="F369" s="195">
        <f t="shared" si="61"/>
        <v>15000</v>
      </c>
      <c r="G369" s="218">
        <v>15000</v>
      </c>
      <c r="H369" s="243">
        <v>15000</v>
      </c>
      <c r="I369" s="243"/>
      <c r="J369" s="219"/>
      <c r="K369" s="220"/>
      <c r="L369" s="219"/>
      <c r="M369" s="219"/>
    </row>
    <row r="370" spans="1:13" ht="24" hidden="1">
      <c r="A370" s="217"/>
      <c r="B370" s="194"/>
      <c r="C370" s="180"/>
      <c r="D370" s="181">
        <v>4210</v>
      </c>
      <c r="E370" s="193" t="s">
        <v>172</v>
      </c>
      <c r="F370" s="195">
        <f t="shared" si="61"/>
        <v>2000</v>
      </c>
      <c r="G370" s="218">
        <v>2000</v>
      </c>
      <c r="H370" s="220"/>
      <c r="I370" s="220"/>
      <c r="J370" s="219"/>
      <c r="K370" s="220"/>
      <c r="L370" s="219"/>
      <c r="M370" s="219"/>
    </row>
    <row r="371" spans="1:13" ht="12" hidden="1">
      <c r="A371" s="217"/>
      <c r="B371" s="194"/>
      <c r="C371" s="180"/>
      <c r="D371" s="181">
        <v>4300</v>
      </c>
      <c r="E371" s="193" t="s">
        <v>173</v>
      </c>
      <c r="F371" s="195">
        <f t="shared" si="61"/>
        <v>0</v>
      </c>
      <c r="G371" s="218"/>
      <c r="H371" s="220"/>
      <c r="I371" s="220"/>
      <c r="J371" s="219"/>
      <c r="K371" s="220"/>
      <c r="L371" s="219"/>
      <c r="M371" s="219"/>
    </row>
    <row r="372" spans="1:13" ht="27" customHeight="1" hidden="1">
      <c r="A372" s="217"/>
      <c r="B372" s="194"/>
      <c r="C372" s="180"/>
      <c r="D372" s="181">
        <v>4440</v>
      </c>
      <c r="E372" s="193" t="s">
        <v>188</v>
      </c>
      <c r="F372" s="225">
        <f t="shared" si="61"/>
        <v>6000</v>
      </c>
      <c r="G372" s="218">
        <v>6000</v>
      </c>
      <c r="H372" s="220"/>
      <c r="I372" s="220"/>
      <c r="J372" s="219"/>
      <c r="K372" s="220"/>
      <c r="L372" s="219"/>
      <c r="M372" s="219"/>
    </row>
    <row r="373" spans="1:13" s="140" customFormat="1" ht="25.5">
      <c r="A373" s="141" t="s">
        <v>227</v>
      </c>
      <c r="B373" s="182">
        <v>854</v>
      </c>
      <c r="C373" s="206"/>
      <c r="D373" s="184"/>
      <c r="E373" s="299" t="s">
        <v>134</v>
      </c>
      <c r="F373" s="252">
        <f t="shared" si="61"/>
        <v>203417</v>
      </c>
      <c r="G373" s="157">
        <f aca="true" t="shared" si="62" ref="G373:M373">SUM(G374,G395)</f>
        <v>203417</v>
      </c>
      <c r="H373" s="157">
        <f t="shared" si="62"/>
        <v>100567</v>
      </c>
      <c r="I373" s="157">
        <f t="shared" si="62"/>
        <v>18519</v>
      </c>
      <c r="J373" s="157">
        <f t="shared" si="62"/>
        <v>0</v>
      </c>
      <c r="K373" s="157">
        <f t="shared" si="62"/>
        <v>0</v>
      </c>
      <c r="L373" s="157">
        <f t="shared" si="62"/>
        <v>0</v>
      </c>
      <c r="M373" s="157">
        <f t="shared" si="62"/>
        <v>0</v>
      </c>
    </row>
    <row r="374" spans="1:13" s="166" customFormat="1" ht="12">
      <c r="A374" s="250"/>
      <c r="B374" s="210"/>
      <c r="C374" s="200">
        <v>85401</v>
      </c>
      <c r="D374" s="201"/>
      <c r="E374" s="209" t="s">
        <v>135</v>
      </c>
      <c r="F374" s="211">
        <f t="shared" si="61"/>
        <v>203210</v>
      </c>
      <c r="G374" s="251">
        <f aca="true" t="shared" si="63" ref="G374:L374">SUM(G375:G394)</f>
        <v>203210</v>
      </c>
      <c r="H374" s="251">
        <f t="shared" si="63"/>
        <v>100567</v>
      </c>
      <c r="I374" s="251">
        <f t="shared" si="63"/>
        <v>18519</v>
      </c>
      <c r="J374" s="251">
        <f t="shared" si="63"/>
        <v>0</v>
      </c>
      <c r="K374" s="251">
        <f t="shared" si="63"/>
        <v>0</v>
      </c>
      <c r="L374" s="251">
        <f t="shared" si="63"/>
        <v>0</v>
      </c>
      <c r="M374" s="251"/>
    </row>
    <row r="375" spans="1:13" ht="27" customHeight="1" hidden="1">
      <c r="A375" s="217"/>
      <c r="B375" s="194"/>
      <c r="C375" s="180"/>
      <c r="D375" s="181">
        <v>3020</v>
      </c>
      <c r="E375" s="193" t="s">
        <v>285</v>
      </c>
      <c r="F375" s="195">
        <f t="shared" si="61"/>
        <v>5930</v>
      </c>
      <c r="G375" s="218">
        <v>5930</v>
      </c>
      <c r="H375" s="220"/>
      <c r="I375" s="220"/>
      <c r="J375" s="219"/>
      <c r="K375" s="220"/>
      <c r="L375" s="219"/>
      <c r="M375" s="219"/>
    </row>
    <row r="376" spans="1:13" ht="24" hidden="1">
      <c r="A376" s="217"/>
      <c r="B376" s="194"/>
      <c r="C376" s="180"/>
      <c r="D376" s="181">
        <v>4010</v>
      </c>
      <c r="E376" s="193" t="s">
        <v>181</v>
      </c>
      <c r="F376" s="195">
        <f t="shared" si="61"/>
        <v>93762</v>
      </c>
      <c r="G376" s="218">
        <v>93762</v>
      </c>
      <c r="H376" s="218">
        <v>93762</v>
      </c>
      <c r="I376" s="218"/>
      <c r="J376" s="219"/>
      <c r="K376" s="220"/>
      <c r="L376" s="219"/>
      <c r="M376" s="219"/>
    </row>
    <row r="377" spans="1:13" ht="24" hidden="1">
      <c r="A377" s="217"/>
      <c r="B377" s="194"/>
      <c r="C377" s="180"/>
      <c r="D377" s="181">
        <v>4040</v>
      </c>
      <c r="E377" s="193" t="s">
        <v>182</v>
      </c>
      <c r="F377" s="195">
        <f t="shared" si="61"/>
        <v>6805</v>
      </c>
      <c r="G377" s="218">
        <v>6805</v>
      </c>
      <c r="H377" s="218">
        <v>6805</v>
      </c>
      <c r="I377" s="218"/>
      <c r="J377" s="219"/>
      <c r="K377" s="220"/>
      <c r="L377" s="219"/>
      <c r="M377" s="219"/>
    </row>
    <row r="378" spans="1:13" ht="24" hidden="1">
      <c r="A378" s="217"/>
      <c r="B378" s="194"/>
      <c r="C378" s="180"/>
      <c r="D378" s="181">
        <v>4110</v>
      </c>
      <c r="E378" s="193" t="s">
        <v>183</v>
      </c>
      <c r="F378" s="195">
        <f t="shared" si="61"/>
        <v>15985</v>
      </c>
      <c r="G378" s="218">
        <v>15985</v>
      </c>
      <c r="H378" s="218"/>
      <c r="I378" s="218">
        <v>15985</v>
      </c>
      <c r="J378" s="219"/>
      <c r="K378" s="220"/>
      <c r="L378" s="219"/>
      <c r="M378" s="219"/>
    </row>
    <row r="379" spans="1:13" ht="12" hidden="1">
      <c r="A379" s="217"/>
      <c r="B379" s="194"/>
      <c r="C379" s="180"/>
      <c r="D379" s="181">
        <v>4120</v>
      </c>
      <c r="E379" s="193" t="s">
        <v>184</v>
      </c>
      <c r="F379" s="195">
        <f t="shared" si="61"/>
        <v>2534</v>
      </c>
      <c r="G379" s="218">
        <v>2534</v>
      </c>
      <c r="H379" s="218"/>
      <c r="I379" s="218">
        <v>2534</v>
      </c>
      <c r="J379" s="219"/>
      <c r="K379" s="220"/>
      <c r="L379" s="219"/>
      <c r="M379" s="219"/>
    </row>
    <row r="380" spans="1:13" ht="24" hidden="1">
      <c r="A380" s="217"/>
      <c r="B380" s="194"/>
      <c r="C380" s="180"/>
      <c r="D380" s="181">
        <v>4210</v>
      </c>
      <c r="E380" s="193" t="s">
        <v>172</v>
      </c>
      <c r="F380" s="195">
        <f t="shared" si="61"/>
        <v>22000</v>
      </c>
      <c r="G380" s="218">
        <v>22000</v>
      </c>
      <c r="H380" s="220"/>
      <c r="I380" s="220"/>
      <c r="J380" s="219"/>
      <c r="K380" s="220"/>
      <c r="L380" s="219"/>
      <c r="M380" s="219"/>
    </row>
    <row r="381" spans="1:13" ht="12" hidden="1">
      <c r="A381" s="217"/>
      <c r="B381" s="194"/>
      <c r="C381" s="180"/>
      <c r="D381" s="181">
        <v>4220</v>
      </c>
      <c r="E381" s="193" t="s">
        <v>215</v>
      </c>
      <c r="F381" s="195">
        <f t="shared" si="61"/>
        <v>34400</v>
      </c>
      <c r="G381" s="218">
        <v>34400</v>
      </c>
      <c r="H381" s="220"/>
      <c r="I381" s="220"/>
      <c r="J381" s="219"/>
      <c r="K381" s="220"/>
      <c r="L381" s="219"/>
      <c r="M381" s="219"/>
    </row>
    <row r="382" spans="1:13" ht="24" hidden="1">
      <c r="A382" s="217"/>
      <c r="B382" s="194"/>
      <c r="C382" s="180"/>
      <c r="D382" s="181">
        <v>4240</v>
      </c>
      <c r="E382" s="193" t="s">
        <v>203</v>
      </c>
      <c r="F382" s="195">
        <f t="shared" si="61"/>
        <v>0</v>
      </c>
      <c r="G382" s="218">
        <v>0</v>
      </c>
      <c r="H382" s="220"/>
      <c r="I382" s="220"/>
      <c r="J382" s="219"/>
      <c r="K382" s="220"/>
      <c r="L382" s="219"/>
      <c r="M382" s="219"/>
    </row>
    <row r="383" spans="1:13" ht="12" hidden="1">
      <c r="A383" s="217"/>
      <c r="B383" s="194"/>
      <c r="C383" s="180"/>
      <c r="D383" s="181">
        <v>4260</v>
      </c>
      <c r="E383" s="193" t="s">
        <v>186</v>
      </c>
      <c r="F383" s="195">
        <f t="shared" si="61"/>
        <v>8500</v>
      </c>
      <c r="G383" s="218">
        <v>8500</v>
      </c>
      <c r="H383" s="220"/>
      <c r="I383" s="220"/>
      <c r="J383" s="219"/>
      <c r="K383" s="220"/>
      <c r="L383" s="219"/>
      <c r="M383" s="219"/>
    </row>
    <row r="384" spans="1:13" ht="12" hidden="1">
      <c r="A384" s="217"/>
      <c r="B384" s="194"/>
      <c r="C384" s="180"/>
      <c r="D384" s="181">
        <v>4270</v>
      </c>
      <c r="E384" s="193" t="s">
        <v>176</v>
      </c>
      <c r="F384" s="195">
        <f t="shared" si="61"/>
        <v>0</v>
      </c>
      <c r="G384" s="218">
        <v>0</v>
      </c>
      <c r="H384" s="220"/>
      <c r="I384" s="220"/>
      <c r="J384" s="219"/>
      <c r="K384" s="220"/>
      <c r="L384" s="219"/>
      <c r="M384" s="219"/>
    </row>
    <row r="385" spans="1:13" ht="12" hidden="1">
      <c r="A385" s="217"/>
      <c r="B385" s="194"/>
      <c r="C385" s="180"/>
      <c r="D385" s="181">
        <v>4280</v>
      </c>
      <c r="E385" s="193" t="s">
        <v>204</v>
      </c>
      <c r="F385" s="195">
        <f t="shared" si="61"/>
        <v>300</v>
      </c>
      <c r="G385" s="218">
        <v>300</v>
      </c>
      <c r="H385" s="220"/>
      <c r="I385" s="220"/>
      <c r="J385" s="219"/>
      <c r="K385" s="220"/>
      <c r="L385" s="219"/>
      <c r="M385" s="219"/>
    </row>
    <row r="386" spans="1:13" ht="12" hidden="1">
      <c r="A386" s="217"/>
      <c r="B386" s="194"/>
      <c r="C386" s="180"/>
      <c r="D386" s="181">
        <v>4300</v>
      </c>
      <c r="E386" s="193" t="s">
        <v>173</v>
      </c>
      <c r="F386" s="195">
        <f t="shared" si="61"/>
        <v>5700</v>
      </c>
      <c r="G386" s="218">
        <v>5700</v>
      </c>
      <c r="H386" s="220"/>
      <c r="I386" s="220"/>
      <c r="J386" s="219"/>
      <c r="K386" s="220"/>
      <c r="L386" s="219"/>
      <c r="M386" s="219"/>
    </row>
    <row r="387" spans="1:13" ht="36" hidden="1">
      <c r="A387" s="217"/>
      <c r="B387" s="194"/>
      <c r="C387" s="180"/>
      <c r="D387" s="181">
        <v>4360</v>
      </c>
      <c r="E387" s="193" t="s">
        <v>273</v>
      </c>
      <c r="F387" s="195">
        <f t="shared" si="61"/>
        <v>0</v>
      </c>
      <c r="G387" s="218">
        <v>0</v>
      </c>
      <c r="H387" s="220"/>
      <c r="I387" s="220"/>
      <c r="J387" s="219"/>
      <c r="K387" s="220"/>
      <c r="L387" s="219"/>
      <c r="M387" s="219"/>
    </row>
    <row r="388" spans="1:13" ht="36" hidden="1">
      <c r="A388" s="217"/>
      <c r="B388" s="194"/>
      <c r="C388" s="180"/>
      <c r="D388" s="181">
        <v>4370</v>
      </c>
      <c r="E388" s="193" t="s">
        <v>277</v>
      </c>
      <c r="F388" s="195">
        <f t="shared" si="61"/>
        <v>600</v>
      </c>
      <c r="G388" s="218">
        <v>600</v>
      </c>
      <c r="H388" s="220"/>
      <c r="I388" s="220"/>
      <c r="J388" s="219"/>
      <c r="K388" s="220"/>
      <c r="L388" s="219"/>
      <c r="M388" s="219"/>
    </row>
    <row r="389" spans="1:13" ht="36" hidden="1">
      <c r="A389" s="217"/>
      <c r="B389" s="194"/>
      <c r="C389" s="180"/>
      <c r="D389" s="181">
        <v>4390</v>
      </c>
      <c r="E389" s="193" t="s">
        <v>279</v>
      </c>
      <c r="F389" s="195">
        <f t="shared" si="61"/>
        <v>400</v>
      </c>
      <c r="G389" s="218">
        <v>400</v>
      </c>
      <c r="H389" s="220"/>
      <c r="I389" s="220"/>
      <c r="J389" s="219"/>
      <c r="K389" s="220"/>
      <c r="L389" s="219"/>
      <c r="M389" s="219"/>
    </row>
    <row r="390" spans="1:13" ht="25.5" customHeight="1" hidden="1">
      <c r="A390" s="217"/>
      <c r="B390" s="194"/>
      <c r="C390" s="180"/>
      <c r="D390" s="181">
        <v>4440</v>
      </c>
      <c r="E390" s="193" t="s">
        <v>188</v>
      </c>
      <c r="F390" s="195">
        <f t="shared" si="61"/>
        <v>5294</v>
      </c>
      <c r="G390" s="218">
        <v>5294</v>
      </c>
      <c r="H390" s="220"/>
      <c r="I390" s="220"/>
      <c r="J390" s="219"/>
      <c r="K390" s="220"/>
      <c r="L390" s="219"/>
      <c r="M390" s="219"/>
    </row>
    <row r="391" spans="1:13" ht="36" hidden="1">
      <c r="A391" s="217"/>
      <c r="B391" s="194"/>
      <c r="C391" s="180"/>
      <c r="D391" s="181">
        <v>4700</v>
      </c>
      <c r="E391" s="193" t="s">
        <v>266</v>
      </c>
      <c r="F391" s="195">
        <f t="shared" si="61"/>
        <v>1000</v>
      </c>
      <c r="G391" s="218">
        <v>1000</v>
      </c>
      <c r="H391" s="220"/>
      <c r="I391" s="220"/>
      <c r="J391" s="219"/>
      <c r="K391" s="220"/>
      <c r="L391" s="219"/>
      <c r="M391" s="219"/>
    </row>
    <row r="392" spans="1:13" ht="48" hidden="1">
      <c r="A392" s="217"/>
      <c r="B392" s="194"/>
      <c r="C392" s="180"/>
      <c r="D392" s="181">
        <v>4740</v>
      </c>
      <c r="E392" s="193" t="s">
        <v>267</v>
      </c>
      <c r="F392" s="195">
        <f t="shared" si="61"/>
        <v>0</v>
      </c>
      <c r="G392" s="218">
        <v>0</v>
      </c>
      <c r="H392" s="220"/>
      <c r="I392" s="220"/>
      <c r="J392" s="219"/>
      <c r="K392" s="220"/>
      <c r="L392" s="219"/>
      <c r="M392" s="219"/>
    </row>
    <row r="393" spans="1:13" ht="36" hidden="1">
      <c r="A393" s="217"/>
      <c r="B393" s="194"/>
      <c r="C393" s="180"/>
      <c r="D393" s="181">
        <v>4750</v>
      </c>
      <c r="E393" s="193" t="s">
        <v>268</v>
      </c>
      <c r="F393" s="195">
        <f t="shared" si="61"/>
        <v>0</v>
      </c>
      <c r="G393" s="218">
        <v>0</v>
      </c>
      <c r="H393" s="220"/>
      <c r="I393" s="220"/>
      <c r="J393" s="219"/>
      <c r="K393" s="220"/>
      <c r="L393" s="219"/>
      <c r="M393" s="219"/>
    </row>
    <row r="394" spans="1:13" ht="24" hidden="1">
      <c r="A394" s="217"/>
      <c r="B394" s="194"/>
      <c r="C394" s="180"/>
      <c r="D394" s="181">
        <v>6060</v>
      </c>
      <c r="E394" s="193" t="s">
        <v>280</v>
      </c>
      <c r="F394" s="195">
        <f t="shared" si="61"/>
        <v>0</v>
      </c>
      <c r="G394" s="218"/>
      <c r="H394" s="220"/>
      <c r="I394" s="220"/>
      <c r="J394" s="219"/>
      <c r="K394" s="220"/>
      <c r="L394" s="219"/>
      <c r="M394" s="219">
        <v>0</v>
      </c>
    </row>
    <row r="395" spans="1:13" s="166" customFormat="1" ht="24">
      <c r="A395" s="250"/>
      <c r="B395" s="210"/>
      <c r="C395" s="200">
        <v>85446</v>
      </c>
      <c r="D395" s="201"/>
      <c r="E395" s="209" t="s">
        <v>210</v>
      </c>
      <c r="F395" s="211">
        <f t="shared" si="61"/>
        <v>207</v>
      </c>
      <c r="G395" s="251">
        <f aca="true" t="shared" si="64" ref="G395:M395">SUM(G396:G396)</f>
        <v>207</v>
      </c>
      <c r="H395" s="251">
        <f t="shared" si="64"/>
        <v>0</v>
      </c>
      <c r="I395" s="251">
        <f t="shared" si="64"/>
        <v>0</v>
      </c>
      <c r="J395" s="251">
        <f t="shared" si="64"/>
        <v>0</v>
      </c>
      <c r="K395" s="251">
        <f t="shared" si="64"/>
        <v>0</v>
      </c>
      <c r="L395" s="251">
        <f t="shared" si="64"/>
        <v>0</v>
      </c>
      <c r="M395" s="251">
        <f t="shared" si="64"/>
        <v>0</v>
      </c>
    </row>
    <row r="396" spans="1:13" ht="12" hidden="1">
      <c r="A396" s="222"/>
      <c r="B396" s="199"/>
      <c r="C396" s="200"/>
      <c r="D396" s="201">
        <v>4300</v>
      </c>
      <c r="E396" s="301" t="s">
        <v>173</v>
      </c>
      <c r="F396" s="202">
        <f t="shared" si="61"/>
        <v>207</v>
      </c>
      <c r="G396" s="223">
        <v>207</v>
      </c>
      <c r="H396" s="224"/>
      <c r="I396" s="224"/>
      <c r="J396" s="225"/>
      <c r="K396" s="224"/>
      <c r="L396" s="225"/>
      <c r="M396" s="225"/>
    </row>
    <row r="397" spans="1:13" s="140" customFormat="1" ht="25.5">
      <c r="A397" s="142" t="s">
        <v>231</v>
      </c>
      <c r="B397" s="194">
        <v>900</v>
      </c>
      <c r="C397" s="180"/>
      <c r="D397" s="213"/>
      <c r="E397" s="300" t="s">
        <v>160</v>
      </c>
      <c r="F397" s="252">
        <f t="shared" si="61"/>
        <v>954500</v>
      </c>
      <c r="G397" s="253">
        <f>SUM(G398,G404,G409,G412,G417)</f>
        <v>204500</v>
      </c>
      <c r="H397" s="253">
        <f>SUM(H398,H404,H409,H412,H417)</f>
        <v>0</v>
      </c>
      <c r="I397" s="253"/>
      <c r="J397" s="253">
        <f>SUM(J398,J404,J409,J412,J417)</f>
        <v>0</v>
      </c>
      <c r="K397" s="253">
        <f>SUM(K398,K404,K409,K412,K417)</f>
        <v>0</v>
      </c>
      <c r="L397" s="253">
        <f>SUM(L398,L404,L409,L412,L417)</f>
        <v>0</v>
      </c>
      <c r="M397" s="253">
        <f>SUM(M398,M404,M409,M412,M417)</f>
        <v>750000</v>
      </c>
    </row>
    <row r="398" spans="1:13" s="166" customFormat="1" ht="24.75" customHeight="1">
      <c r="A398" s="221"/>
      <c r="B398" s="189"/>
      <c r="C398" s="180">
        <v>90001</v>
      </c>
      <c r="D398" s="181"/>
      <c r="E398" s="188" t="s">
        <v>162</v>
      </c>
      <c r="F398" s="190">
        <f t="shared" si="61"/>
        <v>700000</v>
      </c>
      <c r="G398" s="165">
        <f aca="true" t="shared" si="65" ref="G398:M398">SUM(G399:G403)</f>
        <v>0</v>
      </c>
      <c r="H398" s="165">
        <f t="shared" si="65"/>
        <v>0</v>
      </c>
      <c r="I398" s="165">
        <f t="shared" si="65"/>
        <v>0</v>
      </c>
      <c r="J398" s="165">
        <f t="shared" si="65"/>
        <v>0</v>
      </c>
      <c r="K398" s="165">
        <f t="shared" si="65"/>
        <v>0</v>
      </c>
      <c r="L398" s="165">
        <f t="shared" si="65"/>
        <v>0</v>
      </c>
      <c r="M398" s="165">
        <f t="shared" si="65"/>
        <v>700000</v>
      </c>
    </row>
    <row r="399" spans="1:13" ht="15.75" customHeight="1" hidden="1">
      <c r="A399" s="217"/>
      <c r="B399" s="194"/>
      <c r="C399" s="180"/>
      <c r="D399" s="181">
        <v>4260</v>
      </c>
      <c r="E399" s="193" t="s">
        <v>186</v>
      </c>
      <c r="F399" s="195">
        <f t="shared" si="61"/>
        <v>0</v>
      </c>
      <c r="G399" s="218">
        <v>0</v>
      </c>
      <c r="H399" s="243"/>
      <c r="I399" s="243"/>
      <c r="J399" s="218"/>
      <c r="K399" s="243"/>
      <c r="L399" s="218"/>
      <c r="M399" s="218"/>
    </row>
    <row r="400" spans="1:13" ht="27" customHeight="1" hidden="1">
      <c r="A400" s="217"/>
      <c r="B400" s="194"/>
      <c r="C400" s="180"/>
      <c r="D400" s="181">
        <v>4300</v>
      </c>
      <c r="E400" s="193" t="s">
        <v>414</v>
      </c>
      <c r="F400" s="195">
        <f t="shared" si="61"/>
        <v>0</v>
      </c>
      <c r="G400" s="218">
        <v>0</v>
      </c>
      <c r="H400" s="243"/>
      <c r="I400" s="243"/>
      <c r="J400" s="218"/>
      <c r="K400" s="243"/>
      <c r="L400" s="218"/>
      <c r="M400" s="218"/>
    </row>
    <row r="401" spans="1:13" ht="27" customHeight="1" hidden="1">
      <c r="A401" s="217"/>
      <c r="B401" s="194"/>
      <c r="C401" s="180"/>
      <c r="D401" s="181">
        <v>6010</v>
      </c>
      <c r="E401" s="193"/>
      <c r="F401" s="195"/>
      <c r="G401" s="218"/>
      <c r="H401" s="243"/>
      <c r="I401" s="243"/>
      <c r="J401" s="218"/>
      <c r="K401" s="243"/>
      <c r="L401" s="218"/>
      <c r="M401" s="218">
        <v>700000</v>
      </c>
    </row>
    <row r="402" spans="1:13" ht="24" hidden="1">
      <c r="A402" s="217"/>
      <c r="B402" s="194"/>
      <c r="C402" s="180"/>
      <c r="D402" s="181">
        <v>6050</v>
      </c>
      <c r="E402" s="193" t="s">
        <v>190</v>
      </c>
      <c r="F402" s="195">
        <f aca="true" t="shared" si="66" ref="F402:F435">SUM(G402+M402)</f>
        <v>0</v>
      </c>
      <c r="G402" s="218"/>
      <c r="H402" s="220"/>
      <c r="I402" s="220"/>
      <c r="J402" s="219"/>
      <c r="K402" s="220"/>
      <c r="L402" s="219"/>
      <c r="M402" s="219"/>
    </row>
    <row r="403" spans="1:13" ht="72" hidden="1">
      <c r="A403" s="217"/>
      <c r="B403" s="194"/>
      <c r="C403" s="180"/>
      <c r="D403" s="181">
        <v>6610</v>
      </c>
      <c r="E403" s="301" t="s">
        <v>242</v>
      </c>
      <c r="F403" s="195">
        <f t="shared" si="66"/>
        <v>0</v>
      </c>
      <c r="G403" s="218"/>
      <c r="H403" s="220"/>
      <c r="I403" s="220"/>
      <c r="J403" s="219"/>
      <c r="K403" s="220"/>
      <c r="L403" s="219"/>
      <c r="M403" s="219">
        <v>0</v>
      </c>
    </row>
    <row r="404" spans="1:13" s="166" customFormat="1" ht="17.25" customHeight="1">
      <c r="A404" s="221"/>
      <c r="B404" s="189"/>
      <c r="C404" s="180">
        <v>90002</v>
      </c>
      <c r="D404" s="181"/>
      <c r="E404" s="188" t="s">
        <v>228</v>
      </c>
      <c r="F404" s="190">
        <f t="shared" si="66"/>
        <v>2000</v>
      </c>
      <c r="G404" s="165">
        <f aca="true" t="shared" si="67" ref="G404:M404">SUM(G405:G408)</f>
        <v>2000</v>
      </c>
      <c r="H404" s="165">
        <f t="shared" si="67"/>
        <v>0</v>
      </c>
      <c r="I404" s="165">
        <f t="shared" si="67"/>
        <v>0</v>
      </c>
      <c r="J404" s="165">
        <f t="shared" si="67"/>
        <v>0</v>
      </c>
      <c r="K404" s="165">
        <f t="shared" si="67"/>
        <v>0</v>
      </c>
      <c r="L404" s="165">
        <f t="shared" si="67"/>
        <v>0</v>
      </c>
      <c r="M404" s="165">
        <f t="shared" si="67"/>
        <v>0</v>
      </c>
    </row>
    <row r="405" spans="1:13" ht="24.75" customHeight="1" hidden="1">
      <c r="A405" s="217"/>
      <c r="B405" s="194"/>
      <c r="C405" s="180"/>
      <c r="D405" s="181">
        <v>4210</v>
      </c>
      <c r="E405" s="193" t="s">
        <v>172</v>
      </c>
      <c r="F405" s="195">
        <f t="shared" si="66"/>
        <v>0</v>
      </c>
      <c r="G405" s="218"/>
      <c r="H405" s="243"/>
      <c r="I405" s="243"/>
      <c r="J405" s="218"/>
      <c r="K405" s="243"/>
      <c r="L405" s="218"/>
      <c r="M405" s="218"/>
    </row>
    <row r="406" spans="1:13" ht="15.75" customHeight="1" hidden="1">
      <c r="A406" s="217"/>
      <c r="B406" s="194"/>
      <c r="C406" s="180"/>
      <c r="D406" s="181">
        <v>4300</v>
      </c>
      <c r="E406" s="193" t="s">
        <v>173</v>
      </c>
      <c r="F406" s="195">
        <f t="shared" si="66"/>
        <v>0</v>
      </c>
      <c r="G406" s="218"/>
      <c r="H406" s="243"/>
      <c r="I406" s="243"/>
      <c r="J406" s="218"/>
      <c r="K406" s="243"/>
      <c r="L406" s="218"/>
      <c r="M406" s="218"/>
    </row>
    <row r="407" spans="1:13" ht="15.75" customHeight="1" hidden="1">
      <c r="A407" s="217"/>
      <c r="B407" s="194"/>
      <c r="C407" s="180"/>
      <c r="D407" s="181">
        <v>4430</v>
      </c>
      <c r="E407" s="193" t="s">
        <v>175</v>
      </c>
      <c r="F407" s="195">
        <f t="shared" si="66"/>
        <v>2000</v>
      </c>
      <c r="G407" s="218">
        <v>2000</v>
      </c>
      <c r="H407" s="243"/>
      <c r="I407" s="243"/>
      <c r="J407" s="218"/>
      <c r="K407" s="243"/>
      <c r="L407" s="218"/>
      <c r="M407" s="218"/>
    </row>
    <row r="408" spans="1:13" ht="72" hidden="1">
      <c r="A408" s="217"/>
      <c r="B408" s="194"/>
      <c r="C408" s="180"/>
      <c r="D408" s="181">
        <v>6610</v>
      </c>
      <c r="E408" s="301" t="s">
        <v>242</v>
      </c>
      <c r="F408" s="195">
        <f t="shared" si="66"/>
        <v>0</v>
      </c>
      <c r="G408" s="218"/>
      <c r="H408" s="243"/>
      <c r="I408" s="243"/>
      <c r="J408" s="218"/>
      <c r="K408" s="243"/>
      <c r="L408" s="218"/>
      <c r="M408" s="218">
        <v>0</v>
      </c>
    </row>
    <row r="409" spans="1:13" s="166" customFormat="1" ht="15" customHeight="1">
      <c r="A409" s="221"/>
      <c r="B409" s="189"/>
      <c r="C409" s="180">
        <v>90003</v>
      </c>
      <c r="D409" s="181"/>
      <c r="E409" s="188" t="s">
        <v>229</v>
      </c>
      <c r="F409" s="190">
        <f t="shared" si="66"/>
        <v>3000</v>
      </c>
      <c r="G409" s="165">
        <f aca="true" t="shared" si="68" ref="G409:M409">SUM(G410:G411)</f>
        <v>3000</v>
      </c>
      <c r="H409" s="165">
        <f t="shared" si="68"/>
        <v>0</v>
      </c>
      <c r="I409" s="165">
        <f t="shared" si="68"/>
        <v>0</v>
      </c>
      <c r="J409" s="165">
        <f t="shared" si="68"/>
        <v>0</v>
      </c>
      <c r="K409" s="165">
        <f t="shared" si="68"/>
        <v>0</v>
      </c>
      <c r="L409" s="165">
        <f t="shared" si="68"/>
        <v>0</v>
      </c>
      <c r="M409" s="165">
        <f t="shared" si="68"/>
        <v>0</v>
      </c>
    </row>
    <row r="410" spans="1:13" ht="15.75" customHeight="1" hidden="1">
      <c r="A410" s="217"/>
      <c r="B410" s="194"/>
      <c r="C410" s="180"/>
      <c r="D410" s="181">
        <v>4300</v>
      </c>
      <c r="E410" s="193" t="s">
        <v>173</v>
      </c>
      <c r="F410" s="195">
        <f t="shared" si="66"/>
        <v>3000</v>
      </c>
      <c r="G410" s="218">
        <v>3000</v>
      </c>
      <c r="H410" s="243"/>
      <c r="I410" s="243"/>
      <c r="J410" s="218"/>
      <c r="K410" s="243"/>
      <c r="L410" s="218"/>
      <c r="M410" s="218"/>
    </row>
    <row r="411" spans="1:13" ht="26.25" customHeight="1" hidden="1">
      <c r="A411" s="217"/>
      <c r="B411" s="194"/>
      <c r="C411" s="180"/>
      <c r="D411" s="181">
        <v>4530</v>
      </c>
      <c r="E411" s="193" t="s">
        <v>189</v>
      </c>
      <c r="F411" s="195">
        <f t="shared" si="66"/>
        <v>0</v>
      </c>
      <c r="G411" s="218"/>
      <c r="H411" s="243"/>
      <c r="I411" s="243"/>
      <c r="J411" s="218"/>
      <c r="K411" s="243"/>
      <c r="L411" s="218"/>
      <c r="M411" s="218"/>
    </row>
    <row r="412" spans="1:13" s="166" customFormat="1" ht="12">
      <c r="A412" s="221"/>
      <c r="B412" s="189"/>
      <c r="C412" s="180">
        <v>90015</v>
      </c>
      <c r="D412" s="181"/>
      <c r="E412" s="188" t="s">
        <v>230</v>
      </c>
      <c r="F412" s="190">
        <f t="shared" si="66"/>
        <v>246500</v>
      </c>
      <c r="G412" s="165">
        <f aca="true" t="shared" si="69" ref="G412:M412">SUM(G413:G416)</f>
        <v>196500</v>
      </c>
      <c r="H412" s="165">
        <f t="shared" si="69"/>
        <v>0</v>
      </c>
      <c r="I412" s="165">
        <f t="shared" si="69"/>
        <v>0</v>
      </c>
      <c r="J412" s="165">
        <f t="shared" si="69"/>
        <v>0</v>
      </c>
      <c r="K412" s="165">
        <f t="shared" si="69"/>
        <v>0</v>
      </c>
      <c r="L412" s="165">
        <f t="shared" si="69"/>
        <v>0</v>
      </c>
      <c r="M412" s="165">
        <f t="shared" si="69"/>
        <v>50000</v>
      </c>
    </row>
    <row r="413" spans="1:13" ht="24" hidden="1">
      <c r="A413" s="217"/>
      <c r="B413" s="194"/>
      <c r="C413" s="180"/>
      <c r="D413" s="181">
        <v>4210</v>
      </c>
      <c r="E413" s="193" t="s">
        <v>172</v>
      </c>
      <c r="F413" s="190">
        <f t="shared" si="66"/>
        <v>0</v>
      </c>
      <c r="G413" s="218"/>
      <c r="H413" s="243"/>
      <c r="I413" s="243"/>
      <c r="J413" s="218"/>
      <c r="K413" s="243"/>
      <c r="L413" s="218"/>
      <c r="M413" s="218"/>
    </row>
    <row r="414" spans="1:13" ht="16.5" customHeight="1" hidden="1">
      <c r="A414" s="217"/>
      <c r="B414" s="194"/>
      <c r="C414" s="180"/>
      <c r="D414" s="181">
        <v>4260</v>
      </c>
      <c r="E414" s="193" t="s">
        <v>186</v>
      </c>
      <c r="F414" s="195">
        <f t="shared" si="66"/>
        <v>166500</v>
      </c>
      <c r="G414" s="218">
        <v>166500</v>
      </c>
      <c r="H414" s="220"/>
      <c r="I414" s="220"/>
      <c r="J414" s="219"/>
      <c r="K414" s="220"/>
      <c r="L414" s="219"/>
      <c r="M414" s="219"/>
    </row>
    <row r="415" spans="1:13" ht="12" hidden="1">
      <c r="A415" s="217"/>
      <c r="B415" s="194"/>
      <c r="C415" s="180"/>
      <c r="D415" s="181">
        <v>4300</v>
      </c>
      <c r="E415" s="193" t="s">
        <v>173</v>
      </c>
      <c r="F415" s="195">
        <f t="shared" si="66"/>
        <v>30000</v>
      </c>
      <c r="G415" s="218">
        <v>30000</v>
      </c>
      <c r="H415" s="220"/>
      <c r="I415" s="220"/>
      <c r="J415" s="219"/>
      <c r="K415" s="220"/>
      <c r="L415" s="219"/>
      <c r="M415" s="219"/>
    </row>
    <row r="416" spans="1:13" ht="24" hidden="1">
      <c r="A416" s="217"/>
      <c r="B416" s="194"/>
      <c r="C416" s="180"/>
      <c r="D416" s="181">
        <v>6050</v>
      </c>
      <c r="E416" s="193" t="s">
        <v>190</v>
      </c>
      <c r="F416" s="195">
        <f t="shared" si="66"/>
        <v>50000</v>
      </c>
      <c r="G416" s="218"/>
      <c r="H416" s="220"/>
      <c r="I416" s="220"/>
      <c r="J416" s="219"/>
      <c r="K416" s="220"/>
      <c r="L416" s="219"/>
      <c r="M416" s="219">
        <v>50000</v>
      </c>
    </row>
    <row r="417" spans="1:13" s="166" customFormat="1" ht="12">
      <c r="A417" s="221"/>
      <c r="B417" s="189"/>
      <c r="C417" s="180">
        <v>90095</v>
      </c>
      <c r="D417" s="181"/>
      <c r="E417" s="188" t="s">
        <v>113</v>
      </c>
      <c r="F417" s="190">
        <f t="shared" si="66"/>
        <v>3000</v>
      </c>
      <c r="G417" s="165">
        <f aca="true" t="shared" si="70" ref="G417:M417">SUM(G418:G419)</f>
        <v>3000</v>
      </c>
      <c r="H417" s="165">
        <f t="shared" si="70"/>
        <v>0</v>
      </c>
      <c r="I417" s="165">
        <f t="shared" si="70"/>
        <v>0</v>
      </c>
      <c r="J417" s="165">
        <f t="shared" si="70"/>
        <v>0</v>
      </c>
      <c r="K417" s="165">
        <f t="shared" si="70"/>
        <v>0</v>
      </c>
      <c r="L417" s="165">
        <f t="shared" si="70"/>
        <v>0</v>
      </c>
      <c r="M417" s="165">
        <f t="shared" si="70"/>
        <v>0</v>
      </c>
    </row>
    <row r="418" spans="1:13" ht="24" hidden="1">
      <c r="A418" s="217"/>
      <c r="B418" s="194"/>
      <c r="C418" s="180"/>
      <c r="D418" s="181">
        <v>4210</v>
      </c>
      <c r="E418" s="193" t="s">
        <v>172</v>
      </c>
      <c r="F418" s="195">
        <f t="shared" si="66"/>
        <v>2000</v>
      </c>
      <c r="G418" s="218">
        <v>2000</v>
      </c>
      <c r="H418" s="220"/>
      <c r="I418" s="220"/>
      <c r="J418" s="219"/>
      <c r="K418" s="220"/>
      <c r="L418" s="219"/>
      <c r="M418" s="219"/>
    </row>
    <row r="419" spans="1:13" ht="12" hidden="1">
      <c r="A419" s="217"/>
      <c r="B419" s="194"/>
      <c r="C419" s="180"/>
      <c r="D419" s="181">
        <v>4300</v>
      </c>
      <c r="E419" s="193"/>
      <c r="F419" s="195">
        <f t="shared" si="66"/>
        <v>1000</v>
      </c>
      <c r="G419" s="218">
        <v>1000</v>
      </c>
      <c r="H419" s="220"/>
      <c r="I419" s="220"/>
      <c r="J419" s="219"/>
      <c r="K419" s="220"/>
      <c r="L419" s="219"/>
      <c r="M419" s="219"/>
    </row>
    <row r="420" spans="1:13" s="140" customFormat="1" ht="25.5">
      <c r="A420" s="141" t="s">
        <v>236</v>
      </c>
      <c r="B420" s="182">
        <v>921</v>
      </c>
      <c r="C420" s="206"/>
      <c r="D420" s="184"/>
      <c r="E420" s="299" t="s">
        <v>232</v>
      </c>
      <c r="F420" s="185">
        <f t="shared" si="66"/>
        <v>82700</v>
      </c>
      <c r="G420" s="157">
        <f>SUM(G421,G426,G431)</f>
        <v>82700</v>
      </c>
      <c r="H420" s="157">
        <f>SUM(H421,H426,H431)</f>
        <v>0</v>
      </c>
      <c r="I420" s="157"/>
      <c r="J420" s="157">
        <f>SUM(J421,J426,J431)</f>
        <v>54500</v>
      </c>
      <c r="K420" s="157">
        <f>SUM(K421,K426,K431)</f>
        <v>0</v>
      </c>
      <c r="L420" s="157">
        <f>SUM(L421,L426,L431)</f>
        <v>0</v>
      </c>
      <c r="M420" s="157">
        <f>SUM(M421,M426,M431)</f>
        <v>0</v>
      </c>
    </row>
    <row r="421" spans="1:13" s="166" customFormat="1" ht="27.75" customHeight="1">
      <c r="A421" s="221"/>
      <c r="B421" s="189"/>
      <c r="C421" s="180">
        <v>92105</v>
      </c>
      <c r="D421" s="181"/>
      <c r="E421" s="188" t="s">
        <v>233</v>
      </c>
      <c r="F421" s="190">
        <f t="shared" si="66"/>
        <v>17200</v>
      </c>
      <c r="G421" s="165">
        <f aca="true" t="shared" si="71" ref="G421:M421">SUM(G422:G425)</f>
        <v>17200</v>
      </c>
      <c r="H421" s="165">
        <f t="shared" si="71"/>
        <v>0</v>
      </c>
      <c r="I421" s="165">
        <f t="shared" si="71"/>
        <v>0</v>
      </c>
      <c r="J421" s="165">
        <f t="shared" si="71"/>
        <v>6000</v>
      </c>
      <c r="K421" s="165">
        <f t="shared" si="71"/>
        <v>0</v>
      </c>
      <c r="L421" s="165">
        <f t="shared" si="71"/>
        <v>0</v>
      </c>
      <c r="M421" s="165">
        <f t="shared" si="71"/>
        <v>0</v>
      </c>
    </row>
    <row r="422" spans="1:13" s="166" customFormat="1" ht="59.25" customHeight="1" hidden="1">
      <c r="A422" s="221"/>
      <c r="B422" s="189"/>
      <c r="C422" s="180"/>
      <c r="D422" s="181">
        <v>2820</v>
      </c>
      <c r="E422" s="229" t="s">
        <v>286</v>
      </c>
      <c r="F422" s="190">
        <f t="shared" si="66"/>
        <v>6000</v>
      </c>
      <c r="G422" s="165">
        <v>6000</v>
      </c>
      <c r="H422" s="242"/>
      <c r="I422" s="242"/>
      <c r="J422" s="165">
        <v>6000</v>
      </c>
      <c r="K422" s="242"/>
      <c r="L422" s="165"/>
      <c r="M422" s="165"/>
    </row>
    <row r="423" spans="1:13" s="166" customFormat="1" ht="23.25" customHeight="1" hidden="1">
      <c r="A423" s="221"/>
      <c r="B423" s="189"/>
      <c r="C423" s="180"/>
      <c r="D423" s="181">
        <v>4170</v>
      </c>
      <c r="E423" s="229"/>
      <c r="F423" s="190">
        <f t="shared" si="66"/>
        <v>0</v>
      </c>
      <c r="G423" s="165">
        <v>0</v>
      </c>
      <c r="H423" s="242">
        <v>0</v>
      </c>
      <c r="I423" s="242"/>
      <c r="J423" s="165"/>
      <c r="K423" s="242"/>
      <c r="L423" s="165"/>
      <c r="M423" s="165"/>
    </row>
    <row r="424" spans="1:13" ht="24" hidden="1">
      <c r="A424" s="217"/>
      <c r="B424" s="194"/>
      <c r="C424" s="180"/>
      <c r="D424" s="181">
        <v>4210</v>
      </c>
      <c r="E424" s="193" t="s">
        <v>172</v>
      </c>
      <c r="F424" s="195">
        <f t="shared" si="66"/>
        <v>5000</v>
      </c>
      <c r="G424" s="218">
        <v>5000</v>
      </c>
      <c r="H424" s="220"/>
      <c r="I424" s="220"/>
      <c r="J424" s="219"/>
      <c r="K424" s="220"/>
      <c r="L424" s="219"/>
      <c r="M424" s="219"/>
    </row>
    <row r="425" spans="1:13" ht="12" hidden="1">
      <c r="A425" s="217"/>
      <c r="B425" s="194"/>
      <c r="C425" s="180"/>
      <c r="D425" s="181">
        <v>4300</v>
      </c>
      <c r="E425" s="193" t="s">
        <v>173</v>
      </c>
      <c r="F425" s="195">
        <f t="shared" si="66"/>
        <v>6200</v>
      </c>
      <c r="G425" s="218">
        <v>6200</v>
      </c>
      <c r="H425" s="220"/>
      <c r="I425" s="220"/>
      <c r="J425" s="219"/>
      <c r="K425" s="220"/>
      <c r="L425" s="219"/>
      <c r="M425" s="219"/>
    </row>
    <row r="426" spans="1:13" s="166" customFormat="1" ht="26.25" customHeight="1">
      <c r="A426" s="221"/>
      <c r="B426" s="189"/>
      <c r="C426" s="180">
        <v>92109</v>
      </c>
      <c r="D426" s="181"/>
      <c r="E426" s="188" t="s">
        <v>234</v>
      </c>
      <c r="F426" s="190">
        <f t="shared" si="66"/>
        <v>17000</v>
      </c>
      <c r="G426" s="165">
        <f aca="true" t="shared" si="72" ref="G426:M426">SUM(G427:G430)</f>
        <v>17000</v>
      </c>
      <c r="H426" s="165">
        <f t="shared" si="72"/>
        <v>0</v>
      </c>
      <c r="I426" s="165">
        <f t="shared" si="72"/>
        <v>0</v>
      </c>
      <c r="J426" s="165">
        <f t="shared" si="72"/>
        <v>0</v>
      </c>
      <c r="K426" s="165">
        <f t="shared" si="72"/>
        <v>0</v>
      </c>
      <c r="L426" s="165">
        <f t="shared" si="72"/>
        <v>0</v>
      </c>
      <c r="M426" s="165">
        <f t="shared" si="72"/>
        <v>0</v>
      </c>
    </row>
    <row r="427" spans="1:13" ht="24" hidden="1">
      <c r="A427" s="217"/>
      <c r="B427" s="194"/>
      <c r="C427" s="180"/>
      <c r="D427" s="181">
        <v>4210</v>
      </c>
      <c r="E427" s="193" t="s">
        <v>172</v>
      </c>
      <c r="F427" s="195">
        <f t="shared" si="66"/>
        <v>3000</v>
      </c>
      <c r="G427" s="218">
        <v>3000</v>
      </c>
      <c r="H427" s="220"/>
      <c r="I427" s="220"/>
      <c r="J427" s="219"/>
      <c r="K427" s="220"/>
      <c r="L427" s="219"/>
      <c r="M427" s="219"/>
    </row>
    <row r="428" spans="1:13" ht="12" hidden="1">
      <c r="A428" s="217"/>
      <c r="B428" s="194"/>
      <c r="C428" s="180"/>
      <c r="D428" s="181">
        <v>4260</v>
      </c>
      <c r="E428" s="193" t="s">
        <v>186</v>
      </c>
      <c r="F428" s="195">
        <v>3000</v>
      </c>
      <c r="G428" s="218">
        <v>2000</v>
      </c>
      <c r="H428" s="220"/>
      <c r="I428" s="220"/>
      <c r="J428" s="219"/>
      <c r="K428" s="220"/>
      <c r="L428" s="219"/>
      <c r="M428" s="219"/>
    </row>
    <row r="429" spans="1:13" ht="12" hidden="1">
      <c r="A429" s="217"/>
      <c r="B429" s="194"/>
      <c r="C429" s="180"/>
      <c r="D429" s="181">
        <v>4400</v>
      </c>
      <c r="E429" s="193"/>
      <c r="F429" s="195">
        <v>3000</v>
      </c>
      <c r="G429" s="218">
        <v>4000</v>
      </c>
      <c r="H429" s="220"/>
      <c r="I429" s="220"/>
      <c r="J429" s="219"/>
      <c r="K429" s="220"/>
      <c r="L429" s="219"/>
      <c r="M429" s="219"/>
    </row>
    <row r="430" spans="1:13" ht="12" hidden="1">
      <c r="A430" s="217"/>
      <c r="B430" s="194"/>
      <c r="C430" s="180"/>
      <c r="D430" s="181">
        <v>4300</v>
      </c>
      <c r="E430" s="193" t="s">
        <v>173</v>
      </c>
      <c r="F430" s="195">
        <f t="shared" si="66"/>
        <v>8000</v>
      </c>
      <c r="G430" s="218">
        <v>8000</v>
      </c>
      <c r="H430" s="220"/>
      <c r="I430" s="220"/>
      <c r="J430" s="219"/>
      <c r="K430" s="220"/>
      <c r="L430" s="219"/>
      <c r="M430" s="219"/>
    </row>
    <row r="431" spans="1:13" s="166" customFormat="1" ht="12">
      <c r="A431" s="221"/>
      <c r="B431" s="189"/>
      <c r="C431" s="180">
        <v>92116</v>
      </c>
      <c r="D431" s="181"/>
      <c r="E431" s="188" t="s">
        <v>235</v>
      </c>
      <c r="F431" s="190">
        <f t="shared" si="66"/>
        <v>48500</v>
      </c>
      <c r="G431" s="165">
        <f aca="true" t="shared" si="73" ref="G431:M431">SUM(G432:G432)</f>
        <v>48500</v>
      </c>
      <c r="H431" s="165">
        <f t="shared" si="73"/>
        <v>0</v>
      </c>
      <c r="I431" s="165">
        <f t="shared" si="73"/>
        <v>0</v>
      </c>
      <c r="J431" s="165">
        <f t="shared" si="73"/>
        <v>48500</v>
      </c>
      <c r="K431" s="165">
        <f t="shared" si="73"/>
        <v>0</v>
      </c>
      <c r="L431" s="165">
        <f t="shared" si="73"/>
        <v>0</v>
      </c>
      <c r="M431" s="165">
        <f t="shared" si="73"/>
        <v>0</v>
      </c>
    </row>
    <row r="432" spans="1:13" ht="36" hidden="1">
      <c r="A432" s="217"/>
      <c r="B432" s="194"/>
      <c r="C432" s="180"/>
      <c r="D432" s="181">
        <v>2480</v>
      </c>
      <c r="E432" s="193" t="s">
        <v>291</v>
      </c>
      <c r="F432" s="195">
        <f t="shared" si="66"/>
        <v>48500</v>
      </c>
      <c r="G432" s="218">
        <v>48500</v>
      </c>
      <c r="H432" s="220"/>
      <c r="I432" s="220"/>
      <c r="J432" s="219">
        <v>48500</v>
      </c>
      <c r="K432" s="220"/>
      <c r="L432" s="219"/>
      <c r="M432" s="219"/>
    </row>
    <row r="433" spans="1:13" s="140" customFormat="1" ht="12.75">
      <c r="A433" s="141" t="s">
        <v>477</v>
      </c>
      <c r="B433" s="182">
        <v>926</v>
      </c>
      <c r="C433" s="183"/>
      <c r="D433" s="184"/>
      <c r="E433" s="299" t="s">
        <v>237</v>
      </c>
      <c r="F433" s="185">
        <f t="shared" si="66"/>
        <v>26500</v>
      </c>
      <c r="G433" s="157">
        <f>SUM(G434:G434)</f>
        <v>26500</v>
      </c>
      <c r="H433" s="157">
        <f>SUM(H434:H434)</f>
        <v>0</v>
      </c>
      <c r="I433" s="157"/>
      <c r="J433" s="157">
        <f>SUM(J434:J434)</f>
        <v>12000</v>
      </c>
      <c r="K433" s="157">
        <f>SUM(K434:K434)</f>
        <v>0</v>
      </c>
      <c r="L433" s="157">
        <f>SUM(L434:L434)</f>
        <v>0</v>
      </c>
      <c r="M433" s="157">
        <f>SUM(M434:M434)</f>
        <v>0</v>
      </c>
    </row>
    <row r="434" spans="1:13" s="166" customFormat="1" ht="24">
      <c r="A434" s="221"/>
      <c r="B434" s="189"/>
      <c r="C434" s="180">
        <v>92605</v>
      </c>
      <c r="D434" s="181"/>
      <c r="E434" s="188" t="s">
        <v>238</v>
      </c>
      <c r="F434" s="190">
        <f t="shared" si="66"/>
        <v>26500</v>
      </c>
      <c r="G434" s="165">
        <f aca="true" t="shared" si="74" ref="G434:M434">SUM(G435:G439)</f>
        <v>26500</v>
      </c>
      <c r="H434" s="165">
        <f t="shared" si="74"/>
        <v>0</v>
      </c>
      <c r="I434" s="165">
        <f t="shared" si="74"/>
        <v>0</v>
      </c>
      <c r="J434" s="165">
        <f t="shared" si="74"/>
        <v>12000</v>
      </c>
      <c r="K434" s="165">
        <f t="shared" si="74"/>
        <v>0</v>
      </c>
      <c r="L434" s="165">
        <f t="shared" si="74"/>
        <v>0</v>
      </c>
      <c r="M434" s="165">
        <f t="shared" si="74"/>
        <v>0</v>
      </c>
    </row>
    <row r="435" spans="1:13" s="166" customFormat="1" ht="60" hidden="1">
      <c r="A435" s="221"/>
      <c r="B435" s="189"/>
      <c r="C435" s="180"/>
      <c r="D435" s="181">
        <v>2820</v>
      </c>
      <c r="E435" s="229" t="s">
        <v>286</v>
      </c>
      <c r="F435" s="195">
        <f t="shared" si="66"/>
        <v>15000</v>
      </c>
      <c r="G435" s="165">
        <v>15000</v>
      </c>
      <c r="H435" s="242"/>
      <c r="I435" s="242"/>
      <c r="J435" s="165">
        <v>12000</v>
      </c>
      <c r="K435" s="242"/>
      <c r="L435" s="165"/>
      <c r="M435" s="165"/>
    </row>
    <row r="436" spans="1:13" ht="24" hidden="1">
      <c r="A436" s="217"/>
      <c r="B436" s="194"/>
      <c r="C436" s="180"/>
      <c r="D436" s="181">
        <v>4210</v>
      </c>
      <c r="E436" s="193" t="s">
        <v>172</v>
      </c>
      <c r="F436" s="195">
        <f>SUM(G436+M436)</f>
        <v>6000</v>
      </c>
      <c r="G436" s="218">
        <v>6000</v>
      </c>
      <c r="H436" s="220"/>
      <c r="I436" s="220"/>
      <c r="J436" s="219"/>
      <c r="K436" s="220"/>
      <c r="L436" s="219"/>
      <c r="M436" s="219"/>
    </row>
    <row r="437" spans="1:13" ht="12" hidden="1">
      <c r="A437" s="217"/>
      <c r="B437" s="194"/>
      <c r="C437" s="180"/>
      <c r="D437" s="181">
        <v>4300</v>
      </c>
      <c r="E437" s="193" t="s">
        <v>173</v>
      </c>
      <c r="F437" s="195">
        <f>SUM(G437+M437)</f>
        <v>4000</v>
      </c>
      <c r="G437" s="218">
        <v>4000</v>
      </c>
      <c r="H437" s="220"/>
      <c r="I437" s="220"/>
      <c r="J437" s="219"/>
      <c r="K437" s="220"/>
      <c r="L437" s="219"/>
      <c r="M437" s="219"/>
    </row>
    <row r="438" spans="1:13" ht="12" hidden="1">
      <c r="A438" s="217"/>
      <c r="B438" s="194"/>
      <c r="C438" s="180"/>
      <c r="D438" s="181">
        <v>4410</v>
      </c>
      <c r="E438" s="193" t="s">
        <v>187</v>
      </c>
      <c r="F438" s="195">
        <f>SUM(G438+M438)</f>
        <v>0</v>
      </c>
      <c r="G438" s="218">
        <v>0</v>
      </c>
      <c r="H438" s="220"/>
      <c r="I438" s="220"/>
      <c r="J438" s="219"/>
      <c r="K438" s="220"/>
      <c r="L438" s="219"/>
      <c r="M438" s="219"/>
    </row>
    <row r="439" spans="1:13" ht="12" hidden="1">
      <c r="A439" s="217"/>
      <c r="B439" s="199"/>
      <c r="C439" s="200"/>
      <c r="D439" s="201">
        <v>4430</v>
      </c>
      <c r="E439" s="198" t="s">
        <v>175</v>
      </c>
      <c r="F439" s="195">
        <f>SUM(G439+M439)</f>
        <v>1500</v>
      </c>
      <c r="G439" s="223">
        <v>1500</v>
      </c>
      <c r="H439" s="224"/>
      <c r="I439" s="224"/>
      <c r="J439" s="225"/>
      <c r="K439" s="224"/>
      <c r="L439" s="225"/>
      <c r="M439" s="225"/>
    </row>
    <row r="440" spans="1:13" ht="15.75" customHeight="1">
      <c r="A440" s="506" t="s">
        <v>263</v>
      </c>
      <c r="B440" s="507"/>
      <c r="C440" s="507"/>
      <c r="D440" s="507"/>
      <c r="E440" s="507"/>
      <c r="F440" s="254">
        <f>SUM(G440+M440)</f>
        <v>12405383</v>
      </c>
      <c r="G440" s="312">
        <f>SUM(G12,G22,G31,G46,G52,G61,G119,G122,G147,G154,G157,G160,G274,G294,G362,G373,G397,G420,G433)</f>
        <v>10224383</v>
      </c>
      <c r="H440" s="312">
        <f aca="true" t="shared" si="75" ref="H440:M440">SUM(H12,H22,H31,H46,H52,H61,H119,H122,H147,H154,H157,H160,H274,H294,H362,H373,H397,H420,H433)</f>
        <v>4230107</v>
      </c>
      <c r="I440" s="312">
        <f t="shared" si="75"/>
        <v>870292</v>
      </c>
      <c r="J440" s="312">
        <f t="shared" si="75"/>
        <v>87500</v>
      </c>
      <c r="K440" s="312">
        <f t="shared" si="75"/>
        <v>30000</v>
      </c>
      <c r="L440" s="312">
        <f t="shared" si="75"/>
        <v>0</v>
      </c>
      <c r="M440" s="312">
        <f t="shared" si="75"/>
        <v>2181000</v>
      </c>
    </row>
    <row r="441" spans="2:11" ht="12">
      <c r="B441" s="255"/>
      <c r="C441" s="256"/>
      <c r="D441" s="138"/>
      <c r="F441" s="138"/>
      <c r="G441" s="245"/>
      <c r="J441" s="499"/>
      <c r="K441" s="499"/>
    </row>
    <row r="442" spans="2:11" ht="5.25" customHeight="1">
      <c r="B442" s="255"/>
      <c r="C442" s="256"/>
      <c r="D442" s="138"/>
      <c r="F442" s="138"/>
      <c r="G442" s="245"/>
      <c r="J442" s="245"/>
      <c r="K442" s="186"/>
    </row>
    <row r="443" spans="2:11" ht="12">
      <c r="B443" s="255"/>
      <c r="C443" s="256"/>
      <c r="D443" s="138"/>
      <c r="F443" s="138"/>
      <c r="G443" s="245"/>
      <c r="H443" s="138"/>
      <c r="I443" s="138"/>
      <c r="J443" s="501"/>
      <c r="K443" s="502"/>
    </row>
    <row r="444" ht="12">
      <c r="G444" s="257"/>
    </row>
    <row r="445" ht="12">
      <c r="G445" s="257"/>
    </row>
    <row r="446" ht="12">
      <c r="G446" s="257"/>
    </row>
    <row r="447" ht="12">
      <c r="G447" s="257"/>
    </row>
    <row r="448" ht="12">
      <c r="G448" s="257"/>
    </row>
    <row r="449" ht="12">
      <c r="G449" s="257"/>
    </row>
    <row r="450" ht="12">
      <c r="G450" s="257"/>
    </row>
    <row r="451" ht="12">
      <c r="G451" s="257"/>
    </row>
    <row r="452" ht="12">
      <c r="G452" s="257"/>
    </row>
    <row r="453" ht="12">
      <c r="G453" s="257"/>
    </row>
    <row r="454" ht="12">
      <c r="G454" s="257"/>
    </row>
    <row r="455" ht="12">
      <c r="G455" s="257"/>
    </row>
    <row r="456" ht="12">
      <c r="G456" s="257"/>
    </row>
    <row r="457" ht="12">
      <c r="G457" s="257"/>
    </row>
    <row r="458" ht="12">
      <c r="G458" s="257"/>
    </row>
    <row r="459" ht="12">
      <c r="G459" s="257"/>
    </row>
    <row r="460" ht="12">
      <c r="G460" s="257"/>
    </row>
    <row r="461" ht="12">
      <c r="G461" s="257"/>
    </row>
    <row r="462" ht="12">
      <c r="G462" s="257"/>
    </row>
    <row r="463" ht="12">
      <c r="G463" s="257"/>
    </row>
    <row r="464" ht="12">
      <c r="G464" s="257"/>
    </row>
    <row r="465" ht="12">
      <c r="G465" s="257"/>
    </row>
    <row r="466" ht="12">
      <c r="G466" s="257"/>
    </row>
    <row r="467" ht="12">
      <c r="G467" s="257"/>
    </row>
    <row r="468" ht="12">
      <c r="G468" s="257"/>
    </row>
    <row r="469" ht="12">
      <c r="G469" s="257"/>
    </row>
    <row r="470" ht="12">
      <c r="G470" s="257"/>
    </row>
    <row r="471" ht="12">
      <c r="G471" s="257"/>
    </row>
    <row r="472" ht="12">
      <c r="G472" s="257"/>
    </row>
    <row r="473" ht="12">
      <c r="G473" s="257"/>
    </row>
    <row r="474" ht="12">
      <c r="G474" s="257"/>
    </row>
    <row r="475" ht="12">
      <c r="G475" s="257"/>
    </row>
    <row r="476" ht="12">
      <c r="G476" s="257"/>
    </row>
    <row r="477" ht="12">
      <c r="G477" s="257"/>
    </row>
    <row r="478" ht="12">
      <c r="G478" s="257"/>
    </row>
    <row r="479" ht="12">
      <c r="G479" s="257"/>
    </row>
    <row r="480" ht="12">
      <c r="G480" s="257"/>
    </row>
    <row r="481" ht="12">
      <c r="G481" s="257"/>
    </row>
    <row r="482" ht="12">
      <c r="G482" s="257"/>
    </row>
    <row r="483" ht="12">
      <c r="G483" s="257"/>
    </row>
    <row r="484" ht="12">
      <c r="G484" s="257"/>
    </row>
    <row r="485" ht="12">
      <c r="G485" s="257"/>
    </row>
    <row r="486" ht="12">
      <c r="G486" s="257"/>
    </row>
    <row r="487" ht="12">
      <c r="G487" s="257"/>
    </row>
    <row r="488" ht="12">
      <c r="G488" s="257"/>
    </row>
    <row r="489" ht="12">
      <c r="G489" s="257"/>
    </row>
    <row r="490" ht="12">
      <c r="G490" s="257"/>
    </row>
    <row r="491" ht="12">
      <c r="G491" s="257"/>
    </row>
    <row r="492" ht="12">
      <c r="G492" s="257"/>
    </row>
    <row r="493" ht="12">
      <c r="G493" s="257"/>
    </row>
    <row r="494" ht="12">
      <c r="G494" s="257"/>
    </row>
    <row r="495" ht="12">
      <c r="G495" s="257"/>
    </row>
    <row r="496" ht="12">
      <c r="G496" s="257"/>
    </row>
    <row r="497" ht="12">
      <c r="G497" s="257"/>
    </row>
    <row r="498" ht="12">
      <c r="G498" s="257"/>
    </row>
    <row r="499" ht="12">
      <c r="G499" s="257"/>
    </row>
    <row r="500" ht="12">
      <c r="G500" s="257"/>
    </row>
    <row r="501" ht="12">
      <c r="G501" s="257"/>
    </row>
    <row r="502" ht="12">
      <c r="G502" s="257"/>
    </row>
    <row r="503" ht="12">
      <c r="G503" s="257"/>
    </row>
    <row r="504" ht="12">
      <c r="G504" s="257"/>
    </row>
    <row r="505" ht="12">
      <c r="G505" s="257"/>
    </row>
    <row r="506" ht="12">
      <c r="G506" s="257"/>
    </row>
    <row r="507" ht="12">
      <c r="G507" s="257"/>
    </row>
    <row r="508" ht="12">
      <c r="G508" s="257"/>
    </row>
    <row r="509" ht="12">
      <c r="G509" s="257"/>
    </row>
    <row r="510" ht="12">
      <c r="G510" s="257"/>
    </row>
    <row r="511" ht="12">
      <c r="G511" s="257"/>
    </row>
    <row r="512" ht="12">
      <c r="G512" s="257"/>
    </row>
    <row r="513" ht="12">
      <c r="G513" s="257"/>
    </row>
    <row r="514" ht="12">
      <c r="G514" s="257"/>
    </row>
    <row r="515" ht="12">
      <c r="G515" s="257"/>
    </row>
    <row r="516" ht="12">
      <c r="G516" s="257"/>
    </row>
    <row r="517" ht="12">
      <c r="G517" s="257"/>
    </row>
    <row r="518" ht="12">
      <c r="G518" s="257"/>
    </row>
    <row r="519" ht="12">
      <c r="G519" s="257"/>
    </row>
    <row r="520" ht="12">
      <c r="G520" s="257"/>
    </row>
    <row r="521" ht="12">
      <c r="G521" s="257"/>
    </row>
    <row r="522" ht="12">
      <c r="G522" s="257"/>
    </row>
    <row r="523" ht="12">
      <c r="G523" s="257"/>
    </row>
    <row r="524" ht="12">
      <c r="G524" s="257"/>
    </row>
    <row r="525" ht="12">
      <c r="G525" s="257"/>
    </row>
    <row r="526" ht="12">
      <c r="G526" s="257"/>
    </row>
    <row r="527" ht="12">
      <c r="G527" s="257"/>
    </row>
    <row r="528" ht="12">
      <c r="G528" s="257"/>
    </row>
    <row r="529" ht="12">
      <c r="G529" s="257"/>
    </row>
    <row r="530" ht="12">
      <c r="G530" s="257"/>
    </row>
    <row r="531" ht="12">
      <c r="G531" s="257"/>
    </row>
    <row r="532" ht="12">
      <c r="G532" s="257"/>
    </row>
    <row r="533" ht="12">
      <c r="G533" s="257"/>
    </row>
    <row r="534" ht="12">
      <c r="G534" s="257"/>
    </row>
    <row r="535" ht="12">
      <c r="G535" s="257"/>
    </row>
    <row r="536" ht="12">
      <c r="G536" s="257"/>
    </row>
    <row r="537" ht="12">
      <c r="G537" s="257"/>
    </row>
    <row r="538" ht="12">
      <c r="G538" s="257"/>
    </row>
    <row r="539" ht="12">
      <c r="G539" s="257"/>
    </row>
    <row r="540" ht="12">
      <c r="G540" s="257"/>
    </row>
    <row r="541" ht="12">
      <c r="G541" s="257"/>
    </row>
    <row r="542" ht="12">
      <c r="G542" s="257"/>
    </row>
    <row r="543" ht="12">
      <c r="G543" s="257"/>
    </row>
    <row r="544" ht="12">
      <c r="G544" s="257"/>
    </row>
    <row r="545" ht="12">
      <c r="G545" s="257"/>
    </row>
    <row r="546" ht="12">
      <c r="G546" s="257"/>
    </row>
    <row r="547" ht="12">
      <c r="G547" s="257"/>
    </row>
    <row r="548" ht="12">
      <c r="G548" s="257"/>
    </row>
    <row r="549" ht="12">
      <c r="G549" s="257"/>
    </row>
    <row r="550" ht="12">
      <c r="G550" s="257"/>
    </row>
    <row r="551" ht="12">
      <c r="G551" s="257"/>
    </row>
    <row r="552" ht="12">
      <c r="G552" s="257"/>
    </row>
    <row r="553" ht="12">
      <c r="G553" s="257"/>
    </row>
    <row r="554" ht="12">
      <c r="G554" s="257"/>
    </row>
    <row r="555" ht="12">
      <c r="G555" s="257"/>
    </row>
    <row r="556" ht="12">
      <c r="G556" s="257"/>
    </row>
    <row r="557" ht="12">
      <c r="G557" s="257"/>
    </row>
    <row r="558" ht="12">
      <c r="G558" s="257"/>
    </row>
    <row r="559" ht="12">
      <c r="G559" s="257"/>
    </row>
    <row r="560" ht="12">
      <c r="G560" s="257"/>
    </row>
    <row r="561" ht="12">
      <c r="G561" s="257"/>
    </row>
    <row r="562" ht="12">
      <c r="G562" s="257"/>
    </row>
    <row r="563" ht="12">
      <c r="G563" s="257"/>
    </row>
    <row r="564" ht="12">
      <c r="G564" s="257"/>
    </row>
    <row r="565" ht="12">
      <c r="G565" s="257"/>
    </row>
    <row r="566" ht="12">
      <c r="G566" s="257"/>
    </row>
    <row r="567" ht="12">
      <c r="G567" s="257"/>
    </row>
    <row r="568" ht="12">
      <c r="G568" s="257"/>
    </row>
    <row r="569" ht="12">
      <c r="G569" s="257"/>
    </row>
    <row r="570" ht="12">
      <c r="G570" s="257"/>
    </row>
    <row r="571" ht="12">
      <c r="G571" s="257"/>
    </row>
    <row r="572" ht="12">
      <c r="G572" s="257"/>
    </row>
    <row r="573" ht="12">
      <c r="G573" s="257"/>
    </row>
    <row r="574" ht="12">
      <c r="G574" s="257"/>
    </row>
    <row r="575" ht="12">
      <c r="G575" s="257"/>
    </row>
    <row r="576" ht="12">
      <c r="G576" s="257"/>
    </row>
    <row r="577" ht="12">
      <c r="G577" s="257"/>
    </row>
    <row r="578" ht="12">
      <c r="G578" s="257"/>
    </row>
    <row r="579" ht="12">
      <c r="G579" s="257"/>
    </row>
    <row r="580" ht="12">
      <c r="G580" s="257"/>
    </row>
    <row r="581" ht="12">
      <c r="G581" s="257"/>
    </row>
    <row r="582" ht="12">
      <c r="G582" s="257"/>
    </row>
    <row r="583" ht="12">
      <c r="G583" s="257"/>
    </row>
    <row r="584" ht="12">
      <c r="G584" s="257"/>
    </row>
    <row r="585" ht="12">
      <c r="G585" s="257"/>
    </row>
    <row r="586" ht="12">
      <c r="G586" s="257"/>
    </row>
    <row r="587" ht="12">
      <c r="G587" s="257"/>
    </row>
    <row r="588" ht="12">
      <c r="G588" s="257"/>
    </row>
    <row r="589" ht="12">
      <c r="G589" s="257"/>
    </row>
    <row r="590" ht="12">
      <c r="G590" s="257"/>
    </row>
    <row r="591" ht="12">
      <c r="G591" s="257"/>
    </row>
    <row r="592" ht="12">
      <c r="G592" s="257"/>
    </row>
    <row r="593" ht="12">
      <c r="G593" s="257"/>
    </row>
    <row r="594" ht="12">
      <c r="G594" s="257"/>
    </row>
    <row r="595" ht="12">
      <c r="G595" s="257"/>
    </row>
    <row r="596" ht="12">
      <c r="G596" s="257"/>
    </row>
    <row r="597" ht="12">
      <c r="G597" s="257"/>
    </row>
    <row r="598" ht="12">
      <c r="G598" s="257"/>
    </row>
    <row r="599" ht="12">
      <c r="G599" s="257"/>
    </row>
    <row r="600" ht="12">
      <c r="G600" s="257"/>
    </row>
    <row r="601" ht="12">
      <c r="G601" s="257"/>
    </row>
    <row r="602" ht="12">
      <c r="G602" s="257"/>
    </row>
    <row r="603" ht="12">
      <c r="G603" s="257"/>
    </row>
    <row r="604" ht="12">
      <c r="G604" s="257"/>
    </row>
    <row r="605" ht="12">
      <c r="G605" s="257"/>
    </row>
    <row r="606" ht="12">
      <c r="G606" s="257"/>
    </row>
    <row r="607" ht="12">
      <c r="G607" s="257"/>
    </row>
    <row r="608" ht="12">
      <c r="G608" s="257"/>
    </row>
    <row r="609" ht="12">
      <c r="G609" s="257"/>
    </row>
    <row r="610" ht="12">
      <c r="G610" s="257"/>
    </row>
    <row r="611" ht="12">
      <c r="G611" s="257"/>
    </row>
    <row r="612" ht="12">
      <c r="G612" s="257"/>
    </row>
    <row r="613" ht="12">
      <c r="G613" s="257"/>
    </row>
    <row r="614" ht="12">
      <c r="G614" s="257"/>
    </row>
    <row r="615" ht="12">
      <c r="G615" s="257"/>
    </row>
    <row r="616" ht="12">
      <c r="G616" s="257"/>
    </row>
    <row r="617" ht="12">
      <c r="G617" s="257"/>
    </row>
    <row r="618" ht="12">
      <c r="G618" s="257"/>
    </row>
    <row r="619" ht="12">
      <c r="G619" s="257"/>
    </row>
    <row r="620" ht="12">
      <c r="G620" s="257"/>
    </row>
    <row r="621" ht="12">
      <c r="G621" s="257"/>
    </row>
    <row r="622" ht="12">
      <c r="G622" s="257"/>
    </row>
    <row r="623" ht="12">
      <c r="G623" s="257"/>
    </row>
    <row r="624" ht="12">
      <c r="G624" s="257"/>
    </row>
    <row r="625" ht="12">
      <c r="G625" s="257"/>
    </row>
    <row r="626" ht="12">
      <c r="G626" s="257"/>
    </row>
    <row r="627" ht="12">
      <c r="G627" s="257"/>
    </row>
    <row r="628" ht="12">
      <c r="G628" s="257"/>
    </row>
    <row r="629" ht="12">
      <c r="G629" s="257"/>
    </row>
    <row r="630" ht="12">
      <c r="G630" s="257"/>
    </row>
    <row r="631" ht="12">
      <c r="G631" s="257"/>
    </row>
    <row r="632" ht="12">
      <c r="G632" s="257"/>
    </row>
    <row r="633" ht="12">
      <c r="G633" s="257"/>
    </row>
    <row r="634" ht="12">
      <c r="G634" s="257"/>
    </row>
    <row r="635" ht="12">
      <c r="G635" s="257"/>
    </row>
    <row r="636" ht="12">
      <c r="G636" s="257"/>
    </row>
    <row r="637" ht="12">
      <c r="G637" s="257"/>
    </row>
    <row r="638" ht="12">
      <c r="G638" s="257"/>
    </row>
    <row r="639" ht="12">
      <c r="G639" s="257"/>
    </row>
    <row r="640" ht="12">
      <c r="G640" s="257"/>
    </row>
    <row r="641" ht="12">
      <c r="G641" s="257"/>
    </row>
    <row r="642" ht="12">
      <c r="G642" s="257"/>
    </row>
    <row r="643" ht="12">
      <c r="G643" s="257"/>
    </row>
    <row r="644" ht="12">
      <c r="G644" s="257"/>
    </row>
    <row r="645" ht="12">
      <c r="G645" s="257"/>
    </row>
    <row r="646" ht="12">
      <c r="G646" s="257"/>
    </row>
    <row r="647" ht="12">
      <c r="G647" s="257"/>
    </row>
    <row r="648" ht="12">
      <c r="G648" s="257"/>
    </row>
    <row r="649" ht="12">
      <c r="G649" s="257"/>
    </row>
    <row r="650" ht="12">
      <c r="G650" s="257"/>
    </row>
    <row r="651" ht="12">
      <c r="G651" s="257"/>
    </row>
    <row r="652" ht="12">
      <c r="G652" s="257"/>
    </row>
    <row r="653" ht="12">
      <c r="G653" s="257"/>
    </row>
    <row r="654" ht="12">
      <c r="G654" s="257"/>
    </row>
    <row r="655" ht="12">
      <c r="G655" s="257"/>
    </row>
    <row r="656" ht="12">
      <c r="G656" s="257"/>
    </row>
    <row r="657" ht="12">
      <c r="G657" s="257"/>
    </row>
    <row r="658" ht="12">
      <c r="G658" s="257"/>
    </row>
    <row r="659" ht="12">
      <c r="G659" s="257"/>
    </row>
    <row r="660" ht="12">
      <c r="G660" s="257"/>
    </row>
    <row r="661" ht="12">
      <c r="G661" s="257"/>
    </row>
    <row r="662" ht="12">
      <c r="G662" s="257"/>
    </row>
    <row r="663" ht="12">
      <c r="G663" s="257"/>
    </row>
    <row r="664" ht="12">
      <c r="G664" s="257"/>
    </row>
    <row r="665" ht="12">
      <c r="G665" s="257"/>
    </row>
    <row r="666" ht="12">
      <c r="G666" s="257"/>
    </row>
    <row r="667" ht="12">
      <c r="G667" s="257"/>
    </row>
    <row r="668" ht="12">
      <c r="G668" s="257"/>
    </row>
    <row r="669" ht="12">
      <c r="G669" s="257"/>
    </row>
    <row r="670" ht="12">
      <c r="G670" s="257"/>
    </row>
    <row r="671" ht="12">
      <c r="G671" s="257"/>
    </row>
    <row r="672" ht="12">
      <c r="G672" s="257"/>
    </row>
    <row r="673" ht="12">
      <c r="G673" s="257"/>
    </row>
    <row r="674" ht="12">
      <c r="G674" s="257"/>
    </row>
    <row r="675" ht="12">
      <c r="G675" s="257"/>
    </row>
    <row r="676" ht="12">
      <c r="G676" s="257"/>
    </row>
    <row r="677" ht="12">
      <c r="G677" s="257"/>
    </row>
    <row r="678" ht="12">
      <c r="G678" s="257"/>
    </row>
    <row r="679" ht="12">
      <c r="G679" s="257"/>
    </row>
    <row r="680" ht="12">
      <c r="G680" s="257"/>
    </row>
    <row r="681" ht="12">
      <c r="G681" s="257"/>
    </row>
    <row r="682" ht="12">
      <c r="G682" s="257"/>
    </row>
    <row r="683" ht="12">
      <c r="G683" s="257"/>
    </row>
    <row r="684" ht="12">
      <c r="G684" s="257"/>
    </row>
    <row r="685" ht="12">
      <c r="G685" s="257"/>
    </row>
    <row r="686" ht="12">
      <c r="G686" s="257"/>
    </row>
    <row r="687" ht="12">
      <c r="G687" s="257"/>
    </row>
    <row r="688" ht="12">
      <c r="G688" s="257"/>
    </row>
    <row r="689" ht="12">
      <c r="G689" s="257"/>
    </row>
    <row r="690" ht="12">
      <c r="G690" s="257"/>
    </row>
    <row r="691" ht="12">
      <c r="G691" s="257"/>
    </row>
    <row r="692" ht="12">
      <c r="G692" s="257"/>
    </row>
    <row r="693" ht="12">
      <c r="G693" s="257"/>
    </row>
    <row r="694" ht="12">
      <c r="G694" s="257"/>
    </row>
    <row r="695" ht="12">
      <c r="G695" s="257"/>
    </row>
    <row r="696" ht="12">
      <c r="G696" s="257"/>
    </row>
    <row r="697" ht="12">
      <c r="G697" s="257"/>
    </row>
    <row r="698" ht="12">
      <c r="G698" s="257"/>
    </row>
    <row r="699" ht="12">
      <c r="G699" s="257"/>
    </row>
    <row r="700" ht="12">
      <c r="G700" s="257"/>
    </row>
    <row r="701" ht="12">
      <c r="G701" s="257"/>
    </row>
    <row r="702" ht="12">
      <c r="G702" s="257"/>
    </row>
    <row r="703" ht="12">
      <c r="G703" s="257"/>
    </row>
    <row r="704" ht="12">
      <c r="G704" s="257"/>
    </row>
    <row r="705" ht="12">
      <c r="G705" s="257"/>
    </row>
    <row r="706" ht="12">
      <c r="G706" s="257"/>
    </row>
    <row r="707" ht="12">
      <c r="G707" s="257"/>
    </row>
    <row r="708" ht="12">
      <c r="G708" s="257"/>
    </row>
    <row r="709" ht="12">
      <c r="G709" s="257"/>
    </row>
    <row r="710" ht="12">
      <c r="G710" s="257"/>
    </row>
    <row r="711" ht="12">
      <c r="G711" s="257"/>
    </row>
    <row r="712" ht="12">
      <c r="G712" s="257"/>
    </row>
    <row r="713" ht="12">
      <c r="G713" s="257"/>
    </row>
    <row r="714" ht="12">
      <c r="G714" s="257"/>
    </row>
    <row r="715" ht="12">
      <c r="G715" s="257"/>
    </row>
    <row r="716" ht="12">
      <c r="G716" s="257"/>
    </row>
    <row r="717" ht="12">
      <c r="G717" s="257"/>
    </row>
    <row r="718" ht="12">
      <c r="G718" s="257"/>
    </row>
    <row r="719" ht="12">
      <c r="G719" s="257"/>
    </row>
    <row r="720" ht="12">
      <c r="G720" s="257"/>
    </row>
    <row r="721" ht="12">
      <c r="G721" s="257"/>
    </row>
    <row r="722" ht="12">
      <c r="G722" s="257"/>
    </row>
    <row r="723" ht="12">
      <c r="G723" s="257"/>
    </row>
    <row r="724" ht="12">
      <c r="G724" s="257"/>
    </row>
    <row r="725" ht="12">
      <c r="G725" s="257"/>
    </row>
    <row r="726" ht="12">
      <c r="G726" s="257"/>
    </row>
    <row r="727" ht="12">
      <c r="G727" s="257"/>
    </row>
    <row r="728" ht="12">
      <c r="G728" s="257"/>
    </row>
    <row r="729" ht="12">
      <c r="G729" s="257"/>
    </row>
    <row r="730" ht="12">
      <c r="G730" s="257"/>
    </row>
    <row r="731" ht="12">
      <c r="G731" s="257"/>
    </row>
    <row r="732" ht="12">
      <c r="G732" s="257"/>
    </row>
    <row r="733" ht="12">
      <c r="G733" s="257"/>
    </row>
    <row r="734" ht="12">
      <c r="G734" s="257"/>
    </row>
    <row r="735" ht="12">
      <c r="G735" s="257"/>
    </row>
    <row r="736" ht="12">
      <c r="G736" s="257"/>
    </row>
    <row r="737" ht="12">
      <c r="G737" s="257"/>
    </row>
    <row r="738" ht="12">
      <c r="G738" s="257"/>
    </row>
    <row r="739" ht="12">
      <c r="G739" s="257"/>
    </row>
    <row r="740" ht="12">
      <c r="G740" s="257"/>
    </row>
    <row r="741" ht="12">
      <c r="G741" s="257"/>
    </row>
    <row r="742" ht="12">
      <c r="G742" s="257"/>
    </row>
    <row r="743" ht="12">
      <c r="G743" s="257"/>
    </row>
    <row r="744" ht="12">
      <c r="G744" s="257"/>
    </row>
    <row r="745" ht="12">
      <c r="G745" s="257"/>
    </row>
    <row r="746" ht="12">
      <c r="G746" s="257"/>
    </row>
    <row r="747" ht="12">
      <c r="G747" s="257"/>
    </row>
    <row r="748" ht="12">
      <c r="G748" s="257"/>
    </row>
    <row r="749" ht="12">
      <c r="G749" s="257"/>
    </row>
    <row r="750" ht="12">
      <c r="G750" s="257"/>
    </row>
    <row r="751" ht="12">
      <c r="G751" s="257"/>
    </row>
    <row r="752" ht="12">
      <c r="G752" s="257"/>
    </row>
    <row r="753" ht="12">
      <c r="G753" s="257"/>
    </row>
    <row r="754" ht="12">
      <c r="G754" s="257"/>
    </row>
    <row r="755" ht="12">
      <c r="G755" s="257"/>
    </row>
    <row r="756" ht="12">
      <c r="G756" s="257"/>
    </row>
    <row r="757" ht="12">
      <c r="G757" s="257"/>
    </row>
    <row r="758" ht="12">
      <c r="G758" s="257"/>
    </row>
    <row r="759" ht="12">
      <c r="G759" s="257"/>
    </row>
    <row r="760" ht="12">
      <c r="G760" s="257"/>
    </row>
    <row r="761" ht="12">
      <c r="G761" s="257"/>
    </row>
    <row r="762" ht="12">
      <c r="G762" s="257"/>
    </row>
    <row r="763" ht="12">
      <c r="G763" s="257"/>
    </row>
    <row r="764" ht="12">
      <c r="G764" s="257"/>
    </row>
    <row r="765" ht="12">
      <c r="G765" s="257"/>
    </row>
    <row r="766" ht="12">
      <c r="G766" s="257"/>
    </row>
    <row r="767" ht="12">
      <c r="G767" s="257"/>
    </row>
    <row r="768" ht="12">
      <c r="G768" s="257"/>
    </row>
    <row r="769" ht="12">
      <c r="G769" s="257"/>
    </row>
    <row r="770" ht="12">
      <c r="G770" s="257"/>
    </row>
    <row r="771" ht="12">
      <c r="G771" s="257"/>
    </row>
    <row r="772" ht="12">
      <c r="G772" s="257"/>
    </row>
    <row r="773" ht="12">
      <c r="G773" s="257"/>
    </row>
    <row r="774" ht="12">
      <c r="G774" s="257"/>
    </row>
    <row r="775" ht="12">
      <c r="G775" s="257"/>
    </row>
    <row r="776" ht="12">
      <c r="G776" s="257"/>
    </row>
    <row r="777" ht="12">
      <c r="G777" s="257"/>
    </row>
    <row r="778" ht="12">
      <c r="G778" s="257"/>
    </row>
    <row r="779" ht="12">
      <c r="G779" s="257"/>
    </row>
    <row r="780" ht="12">
      <c r="G780" s="257"/>
    </row>
    <row r="781" ht="12">
      <c r="G781" s="257"/>
    </row>
    <row r="782" ht="12">
      <c r="G782" s="257"/>
    </row>
    <row r="783" ht="12">
      <c r="G783" s="257"/>
    </row>
    <row r="784" ht="12">
      <c r="G784" s="257"/>
    </row>
    <row r="785" ht="12">
      <c r="G785" s="257"/>
    </row>
    <row r="786" ht="12">
      <c r="G786" s="257"/>
    </row>
    <row r="787" ht="12">
      <c r="G787" s="257"/>
    </row>
    <row r="788" ht="12">
      <c r="G788" s="257"/>
    </row>
    <row r="789" ht="12">
      <c r="G789" s="257"/>
    </row>
    <row r="790" ht="12">
      <c r="G790" s="257"/>
    </row>
    <row r="791" ht="12">
      <c r="G791" s="257"/>
    </row>
    <row r="792" ht="12">
      <c r="G792" s="257"/>
    </row>
    <row r="793" ht="12">
      <c r="G793" s="257"/>
    </row>
    <row r="794" ht="12">
      <c r="G794" s="257"/>
    </row>
    <row r="795" ht="12">
      <c r="G795" s="257"/>
    </row>
    <row r="796" ht="12">
      <c r="G796" s="257"/>
    </row>
    <row r="797" ht="12">
      <c r="G797" s="257"/>
    </row>
    <row r="798" ht="12">
      <c r="G798" s="257"/>
    </row>
    <row r="799" ht="12">
      <c r="G799" s="257"/>
    </row>
    <row r="800" ht="12">
      <c r="G800" s="257"/>
    </row>
    <row r="801" ht="12">
      <c r="G801" s="257"/>
    </row>
    <row r="802" ht="12">
      <c r="G802" s="257"/>
    </row>
    <row r="803" ht="12">
      <c r="G803" s="257"/>
    </row>
    <row r="804" ht="12">
      <c r="G804" s="257"/>
    </row>
    <row r="805" ht="12">
      <c r="G805" s="257"/>
    </row>
    <row r="806" ht="12">
      <c r="G806" s="257"/>
    </row>
    <row r="807" ht="12">
      <c r="G807" s="257"/>
    </row>
    <row r="808" ht="12">
      <c r="G808" s="257"/>
    </row>
    <row r="809" ht="12">
      <c r="G809" s="257"/>
    </row>
    <row r="810" ht="12">
      <c r="G810" s="257"/>
    </row>
    <row r="811" ht="12">
      <c r="G811" s="257"/>
    </row>
    <row r="812" ht="12">
      <c r="G812" s="257"/>
    </row>
    <row r="813" ht="12">
      <c r="G813" s="257"/>
    </row>
    <row r="814" ht="12">
      <c r="G814" s="257"/>
    </row>
    <row r="815" ht="12">
      <c r="G815" s="257"/>
    </row>
    <row r="816" ht="12">
      <c r="G816" s="257"/>
    </row>
    <row r="817" ht="12">
      <c r="G817" s="257"/>
    </row>
    <row r="818" ht="12">
      <c r="G818" s="257"/>
    </row>
    <row r="819" ht="12">
      <c r="G819" s="257"/>
    </row>
    <row r="820" ht="12">
      <c r="G820" s="257"/>
    </row>
    <row r="821" ht="12">
      <c r="G821" s="257"/>
    </row>
    <row r="822" ht="12">
      <c r="G822" s="257"/>
    </row>
    <row r="823" ht="12">
      <c r="G823" s="257"/>
    </row>
    <row r="824" ht="12">
      <c r="G824" s="257"/>
    </row>
    <row r="825" ht="12">
      <c r="G825" s="257"/>
    </row>
    <row r="826" ht="12">
      <c r="G826" s="257"/>
    </row>
    <row r="827" ht="12">
      <c r="G827" s="257"/>
    </row>
    <row r="828" ht="12">
      <c r="G828" s="257"/>
    </row>
    <row r="829" ht="12">
      <c r="G829" s="257"/>
    </row>
    <row r="830" ht="12">
      <c r="G830" s="257"/>
    </row>
    <row r="831" ht="12">
      <c r="G831" s="257"/>
    </row>
    <row r="832" ht="12">
      <c r="G832" s="257"/>
    </row>
    <row r="833" ht="12">
      <c r="G833" s="257"/>
    </row>
    <row r="834" ht="12">
      <c r="G834" s="257"/>
    </row>
    <row r="835" ht="12">
      <c r="G835" s="257"/>
    </row>
    <row r="836" ht="12">
      <c r="G836" s="257"/>
    </row>
    <row r="837" ht="12">
      <c r="G837" s="257"/>
    </row>
    <row r="838" ht="12">
      <c r="G838" s="257"/>
    </row>
    <row r="839" ht="12">
      <c r="G839" s="257"/>
    </row>
    <row r="840" ht="12">
      <c r="G840" s="257"/>
    </row>
    <row r="841" ht="12">
      <c r="G841" s="257"/>
    </row>
    <row r="842" ht="12">
      <c r="G842" s="257"/>
    </row>
    <row r="843" ht="12">
      <c r="G843" s="257"/>
    </row>
    <row r="844" ht="12">
      <c r="G844" s="257"/>
    </row>
    <row r="845" ht="12">
      <c r="G845" s="257"/>
    </row>
    <row r="846" ht="12">
      <c r="G846" s="257"/>
    </row>
    <row r="847" ht="12">
      <c r="G847" s="257"/>
    </row>
    <row r="848" ht="12">
      <c r="G848" s="257"/>
    </row>
    <row r="849" ht="12">
      <c r="G849" s="257"/>
    </row>
    <row r="850" ht="12">
      <c r="G850" s="257"/>
    </row>
    <row r="851" ht="12">
      <c r="G851" s="257"/>
    </row>
    <row r="852" ht="12">
      <c r="G852" s="257"/>
    </row>
    <row r="853" ht="12">
      <c r="G853" s="257"/>
    </row>
    <row r="854" ht="12">
      <c r="G854" s="257"/>
    </row>
    <row r="855" ht="12">
      <c r="G855" s="257"/>
    </row>
    <row r="856" ht="12">
      <c r="G856" s="257"/>
    </row>
    <row r="857" ht="12">
      <c r="G857" s="257"/>
    </row>
    <row r="858" ht="12">
      <c r="G858" s="257"/>
    </row>
    <row r="859" ht="12">
      <c r="G859" s="257"/>
    </row>
    <row r="860" ht="12">
      <c r="G860" s="257"/>
    </row>
    <row r="861" ht="12">
      <c r="G861" s="257"/>
    </row>
    <row r="862" ht="12">
      <c r="G862" s="257"/>
    </row>
    <row r="863" ht="12">
      <c r="G863" s="257"/>
    </row>
    <row r="864" ht="12">
      <c r="G864" s="257"/>
    </row>
    <row r="865" ht="12">
      <c r="G865" s="257"/>
    </row>
    <row r="866" ht="12">
      <c r="G866" s="257"/>
    </row>
    <row r="867" ht="12">
      <c r="G867" s="257"/>
    </row>
    <row r="868" ht="12">
      <c r="G868" s="257"/>
    </row>
    <row r="869" ht="12">
      <c r="G869" s="257"/>
    </row>
    <row r="870" ht="12">
      <c r="G870" s="257"/>
    </row>
    <row r="871" ht="12">
      <c r="G871" s="257"/>
    </row>
    <row r="872" ht="12">
      <c r="G872" s="257"/>
    </row>
    <row r="873" ht="12">
      <c r="G873" s="257"/>
    </row>
    <row r="874" ht="12">
      <c r="G874" s="257"/>
    </row>
    <row r="875" ht="12">
      <c r="G875" s="257"/>
    </row>
    <row r="876" ht="12">
      <c r="G876" s="257"/>
    </row>
    <row r="877" ht="12">
      <c r="G877" s="257"/>
    </row>
    <row r="878" ht="12">
      <c r="G878" s="257"/>
    </row>
    <row r="879" ht="12">
      <c r="G879" s="257"/>
    </row>
    <row r="880" ht="12">
      <c r="G880" s="257"/>
    </row>
    <row r="881" ht="12">
      <c r="G881" s="257"/>
    </row>
    <row r="882" ht="12">
      <c r="G882" s="257"/>
    </row>
    <row r="883" ht="12">
      <c r="G883" s="257"/>
    </row>
    <row r="884" ht="12">
      <c r="G884" s="257"/>
    </row>
    <row r="885" ht="12">
      <c r="G885" s="257"/>
    </row>
    <row r="886" ht="12">
      <c r="G886" s="257"/>
    </row>
    <row r="887" ht="12">
      <c r="G887" s="257"/>
    </row>
    <row r="888" ht="12">
      <c r="G888" s="257"/>
    </row>
    <row r="889" ht="12">
      <c r="G889" s="257"/>
    </row>
    <row r="890" ht="12">
      <c r="G890" s="257"/>
    </row>
    <row r="891" ht="12">
      <c r="G891" s="257"/>
    </row>
    <row r="892" ht="12">
      <c r="G892" s="257"/>
    </row>
    <row r="893" ht="12">
      <c r="G893" s="257"/>
    </row>
    <row r="894" ht="12">
      <c r="G894" s="257"/>
    </row>
    <row r="895" ht="12">
      <c r="G895" s="257"/>
    </row>
    <row r="896" ht="12">
      <c r="G896" s="257"/>
    </row>
    <row r="897" ht="12">
      <c r="G897" s="257"/>
    </row>
    <row r="898" ht="12">
      <c r="G898" s="257"/>
    </row>
    <row r="899" ht="12">
      <c r="G899" s="257"/>
    </row>
    <row r="900" ht="12">
      <c r="G900" s="257"/>
    </row>
    <row r="901" ht="12">
      <c r="G901" s="257"/>
    </row>
    <row r="902" ht="12">
      <c r="G902" s="257"/>
    </row>
    <row r="903" ht="12">
      <c r="G903" s="257"/>
    </row>
    <row r="904" ht="12">
      <c r="G904" s="257"/>
    </row>
    <row r="905" ht="12">
      <c r="G905" s="257"/>
    </row>
    <row r="906" ht="12">
      <c r="G906" s="257"/>
    </row>
    <row r="907" ht="12">
      <c r="G907" s="257"/>
    </row>
    <row r="908" ht="12">
      <c r="G908" s="257"/>
    </row>
    <row r="909" ht="12">
      <c r="G909" s="257"/>
    </row>
    <row r="910" ht="12">
      <c r="G910" s="257"/>
    </row>
    <row r="911" ht="12">
      <c r="G911" s="257"/>
    </row>
    <row r="912" ht="12">
      <c r="G912" s="257"/>
    </row>
    <row r="913" ht="12">
      <c r="G913" s="257"/>
    </row>
    <row r="914" ht="12">
      <c r="G914" s="257"/>
    </row>
    <row r="915" ht="12">
      <c r="G915" s="257"/>
    </row>
    <row r="916" ht="12">
      <c r="G916" s="257"/>
    </row>
    <row r="917" ht="12">
      <c r="G917" s="257"/>
    </row>
    <row r="918" ht="12">
      <c r="G918" s="257"/>
    </row>
    <row r="919" ht="12">
      <c r="G919" s="257"/>
    </row>
    <row r="920" ht="12">
      <c r="G920" s="257"/>
    </row>
    <row r="921" ht="12">
      <c r="G921" s="257"/>
    </row>
    <row r="922" ht="12">
      <c r="G922" s="257"/>
    </row>
    <row r="923" ht="12">
      <c r="G923" s="257"/>
    </row>
    <row r="924" ht="12">
      <c r="G924" s="257"/>
    </row>
    <row r="925" ht="12">
      <c r="G925" s="257"/>
    </row>
    <row r="926" ht="12">
      <c r="G926" s="257"/>
    </row>
    <row r="927" ht="12">
      <c r="G927" s="257"/>
    </row>
    <row r="928" ht="12">
      <c r="G928" s="257"/>
    </row>
    <row r="929" ht="12">
      <c r="G929" s="257"/>
    </row>
    <row r="930" ht="12">
      <c r="G930" s="257"/>
    </row>
    <row r="931" ht="12">
      <c r="G931" s="257"/>
    </row>
    <row r="932" ht="12">
      <c r="G932" s="257"/>
    </row>
    <row r="933" ht="12">
      <c r="G933" s="257"/>
    </row>
    <row r="934" ht="12">
      <c r="G934" s="257"/>
    </row>
    <row r="935" ht="12">
      <c r="G935" s="257"/>
    </row>
    <row r="936" ht="12">
      <c r="G936" s="257"/>
    </row>
    <row r="937" ht="12">
      <c r="G937" s="257"/>
    </row>
    <row r="938" ht="12">
      <c r="G938" s="257"/>
    </row>
    <row r="939" ht="12">
      <c r="G939" s="257"/>
    </row>
    <row r="940" ht="12">
      <c r="G940" s="257"/>
    </row>
    <row r="941" ht="12">
      <c r="G941" s="257"/>
    </row>
    <row r="942" ht="12">
      <c r="G942" s="257"/>
    </row>
    <row r="943" ht="12">
      <c r="G943" s="257"/>
    </row>
    <row r="944" ht="12">
      <c r="G944" s="257"/>
    </row>
    <row r="945" ht="12">
      <c r="G945" s="257"/>
    </row>
    <row r="946" ht="12">
      <c r="G946" s="257"/>
    </row>
    <row r="947" ht="12">
      <c r="G947" s="257"/>
    </row>
    <row r="948" ht="12">
      <c r="G948" s="257"/>
    </row>
    <row r="949" ht="12">
      <c r="G949" s="257"/>
    </row>
    <row r="950" ht="12">
      <c r="G950" s="257"/>
    </row>
    <row r="951" ht="12">
      <c r="G951" s="257"/>
    </row>
    <row r="952" ht="12">
      <c r="G952" s="257"/>
    </row>
    <row r="953" ht="12">
      <c r="G953" s="257"/>
    </row>
    <row r="954" ht="12">
      <c r="G954" s="257"/>
    </row>
    <row r="955" ht="12">
      <c r="G955" s="257"/>
    </row>
    <row r="956" ht="12">
      <c r="G956" s="257"/>
    </row>
    <row r="957" ht="12">
      <c r="G957" s="257"/>
    </row>
    <row r="958" ht="12">
      <c r="G958" s="257"/>
    </row>
    <row r="959" ht="12">
      <c r="G959" s="257"/>
    </row>
    <row r="960" ht="12">
      <c r="G960" s="257"/>
    </row>
    <row r="961" ht="12">
      <c r="G961" s="257"/>
    </row>
    <row r="962" ht="12">
      <c r="G962" s="257"/>
    </row>
    <row r="963" ht="12">
      <c r="G963" s="257"/>
    </row>
    <row r="964" ht="12">
      <c r="G964" s="257"/>
    </row>
    <row r="965" ht="12">
      <c r="G965" s="257"/>
    </row>
    <row r="966" ht="12">
      <c r="G966" s="257"/>
    </row>
    <row r="967" ht="12">
      <c r="G967" s="257"/>
    </row>
    <row r="968" ht="12">
      <c r="G968" s="257"/>
    </row>
    <row r="969" ht="12">
      <c r="G969" s="257"/>
    </row>
    <row r="970" ht="12">
      <c r="G970" s="257"/>
    </row>
    <row r="971" ht="12">
      <c r="G971" s="257"/>
    </row>
    <row r="972" ht="12">
      <c r="G972" s="257"/>
    </row>
    <row r="973" ht="12">
      <c r="G973" s="257"/>
    </row>
    <row r="974" ht="12">
      <c r="G974" s="257"/>
    </row>
    <row r="975" ht="12">
      <c r="G975" s="257"/>
    </row>
    <row r="976" ht="12">
      <c r="G976" s="257"/>
    </row>
    <row r="977" ht="12">
      <c r="G977" s="257"/>
    </row>
    <row r="978" ht="12">
      <c r="G978" s="257"/>
    </row>
    <row r="979" ht="12">
      <c r="G979" s="257"/>
    </row>
    <row r="980" ht="12">
      <c r="G980" s="257"/>
    </row>
    <row r="981" ht="12">
      <c r="G981" s="257"/>
    </row>
    <row r="982" ht="12">
      <c r="G982" s="257"/>
    </row>
    <row r="983" ht="12">
      <c r="G983" s="257"/>
    </row>
    <row r="984" ht="12">
      <c r="G984" s="257"/>
    </row>
    <row r="985" ht="12">
      <c r="G985" s="257"/>
    </row>
    <row r="986" ht="12">
      <c r="G986" s="257"/>
    </row>
    <row r="987" ht="12">
      <c r="G987" s="257"/>
    </row>
    <row r="988" ht="12">
      <c r="G988" s="257"/>
    </row>
    <row r="989" ht="12">
      <c r="G989" s="257"/>
    </row>
    <row r="990" ht="12">
      <c r="G990" s="257"/>
    </row>
    <row r="991" ht="12">
      <c r="G991" s="257"/>
    </row>
    <row r="992" ht="12">
      <c r="G992" s="257"/>
    </row>
    <row r="993" ht="12">
      <c r="G993" s="257"/>
    </row>
    <row r="994" ht="12">
      <c r="G994" s="257"/>
    </row>
    <row r="995" ht="12">
      <c r="G995" s="257"/>
    </row>
    <row r="996" ht="12">
      <c r="G996" s="257"/>
    </row>
    <row r="997" ht="12">
      <c r="G997" s="257"/>
    </row>
    <row r="998" ht="12">
      <c r="G998" s="257"/>
    </row>
    <row r="999" ht="12">
      <c r="G999" s="257"/>
    </row>
    <row r="1000" ht="12">
      <c r="G1000" s="257"/>
    </row>
    <row r="1001" ht="12">
      <c r="G1001" s="257"/>
    </row>
    <row r="1002" ht="12">
      <c r="G1002" s="257"/>
    </row>
    <row r="1003" ht="12">
      <c r="G1003" s="257"/>
    </row>
    <row r="1004" ht="12">
      <c r="G1004" s="257"/>
    </row>
    <row r="1005" ht="12">
      <c r="G1005" s="257"/>
    </row>
    <row r="1006" ht="12">
      <c r="G1006" s="257"/>
    </row>
    <row r="1007" ht="12">
      <c r="G1007" s="257"/>
    </row>
    <row r="1008" ht="12">
      <c r="G1008" s="257"/>
    </row>
    <row r="1009" ht="12">
      <c r="G1009" s="257"/>
    </row>
    <row r="1010" ht="12">
      <c r="G1010" s="257"/>
    </row>
    <row r="1011" ht="12">
      <c r="G1011" s="257"/>
    </row>
    <row r="1012" ht="12">
      <c r="G1012" s="257"/>
    </row>
    <row r="1013" ht="12">
      <c r="G1013" s="257"/>
    </row>
    <row r="1014" ht="12">
      <c r="G1014" s="257"/>
    </row>
    <row r="1015" ht="12">
      <c r="G1015" s="257"/>
    </row>
    <row r="1016" ht="12">
      <c r="G1016" s="257"/>
    </row>
    <row r="1017" ht="12">
      <c r="G1017" s="257"/>
    </row>
    <row r="1018" ht="12">
      <c r="G1018" s="257"/>
    </row>
    <row r="1019" ht="12">
      <c r="G1019" s="257"/>
    </row>
    <row r="1020" ht="12">
      <c r="G1020" s="257"/>
    </row>
    <row r="1021" ht="12">
      <c r="G1021" s="257"/>
    </row>
    <row r="1022" ht="12">
      <c r="G1022" s="257"/>
    </row>
    <row r="1023" ht="12">
      <c r="G1023" s="257"/>
    </row>
    <row r="1024" ht="12">
      <c r="G1024" s="257"/>
    </row>
    <row r="1025" ht="12">
      <c r="G1025" s="257"/>
    </row>
    <row r="1026" ht="12">
      <c r="G1026" s="257"/>
    </row>
    <row r="1027" ht="12">
      <c r="G1027" s="257"/>
    </row>
    <row r="1028" ht="12">
      <c r="G1028" s="257"/>
    </row>
    <row r="1029" ht="12">
      <c r="G1029" s="257"/>
    </row>
    <row r="1030" ht="12">
      <c r="G1030" s="257"/>
    </row>
    <row r="1031" ht="12">
      <c r="G1031" s="257"/>
    </row>
    <row r="1032" ht="12">
      <c r="G1032" s="257"/>
    </row>
    <row r="1033" ht="12">
      <c r="G1033" s="257"/>
    </row>
    <row r="1034" ht="12">
      <c r="G1034" s="257"/>
    </row>
    <row r="1035" ht="12">
      <c r="G1035" s="257"/>
    </row>
    <row r="1036" ht="12">
      <c r="G1036" s="257"/>
    </row>
    <row r="1037" ht="12">
      <c r="G1037" s="257"/>
    </row>
    <row r="1038" ht="12">
      <c r="G1038" s="257"/>
    </row>
    <row r="1039" ht="12">
      <c r="G1039" s="257"/>
    </row>
    <row r="1040" ht="12">
      <c r="G1040" s="257"/>
    </row>
    <row r="1041" ht="12">
      <c r="G1041" s="257"/>
    </row>
    <row r="1042" ht="12">
      <c r="G1042" s="257"/>
    </row>
    <row r="1043" ht="12">
      <c r="G1043" s="257"/>
    </row>
    <row r="1044" ht="12">
      <c r="G1044" s="257"/>
    </row>
    <row r="1045" ht="12">
      <c r="G1045" s="257"/>
    </row>
    <row r="1046" ht="12">
      <c r="G1046" s="257"/>
    </row>
    <row r="1047" ht="12">
      <c r="G1047" s="257"/>
    </row>
    <row r="1048" ht="12">
      <c r="G1048" s="257"/>
    </row>
    <row r="1049" ht="12">
      <c r="G1049" s="257"/>
    </row>
    <row r="1050" ht="12">
      <c r="G1050" s="257"/>
    </row>
    <row r="1051" ht="12">
      <c r="G1051" s="257"/>
    </row>
    <row r="1052" ht="12">
      <c r="G1052" s="257"/>
    </row>
    <row r="1053" ht="12">
      <c r="G1053" s="257"/>
    </row>
    <row r="1054" ht="12">
      <c r="G1054" s="257"/>
    </row>
    <row r="1055" ht="12">
      <c r="G1055" s="257"/>
    </row>
    <row r="1056" ht="12">
      <c r="G1056" s="257"/>
    </row>
    <row r="1057" ht="12">
      <c r="G1057" s="257"/>
    </row>
    <row r="1058" ht="12">
      <c r="G1058" s="257"/>
    </row>
    <row r="1059" ht="12">
      <c r="G1059" s="257"/>
    </row>
    <row r="1060" ht="12">
      <c r="G1060" s="257"/>
    </row>
    <row r="1061" ht="12">
      <c r="G1061" s="257"/>
    </row>
    <row r="1062" ht="12">
      <c r="G1062" s="257"/>
    </row>
    <row r="1063" ht="12">
      <c r="G1063" s="257"/>
    </row>
    <row r="1064" ht="12">
      <c r="G1064" s="257"/>
    </row>
    <row r="1065" ht="12">
      <c r="G1065" s="257"/>
    </row>
    <row r="1066" ht="12">
      <c r="G1066" s="257"/>
    </row>
    <row r="1067" ht="12">
      <c r="G1067" s="257"/>
    </row>
    <row r="1068" ht="12">
      <c r="G1068" s="257"/>
    </row>
    <row r="1069" ht="12">
      <c r="G1069" s="257"/>
    </row>
    <row r="1070" ht="12">
      <c r="G1070" s="257"/>
    </row>
    <row r="1071" ht="12">
      <c r="G1071" s="257"/>
    </row>
    <row r="1072" ht="12">
      <c r="G1072" s="257"/>
    </row>
    <row r="1073" ht="12">
      <c r="G1073" s="257"/>
    </row>
    <row r="1074" ht="12">
      <c r="G1074" s="257"/>
    </row>
    <row r="1075" ht="12">
      <c r="G1075" s="257"/>
    </row>
    <row r="1076" ht="12">
      <c r="G1076" s="257"/>
    </row>
    <row r="1077" ht="12">
      <c r="G1077" s="257"/>
    </row>
    <row r="1078" ht="12">
      <c r="G1078" s="257"/>
    </row>
    <row r="1079" ht="12">
      <c r="G1079" s="257"/>
    </row>
    <row r="1080" ht="12">
      <c r="G1080" s="257"/>
    </row>
    <row r="1081" ht="12">
      <c r="G1081" s="257"/>
    </row>
    <row r="1082" ht="12">
      <c r="G1082" s="257"/>
    </row>
    <row r="1083" ht="12">
      <c r="G1083" s="257"/>
    </row>
    <row r="1084" ht="12">
      <c r="G1084" s="257"/>
    </row>
    <row r="1085" ht="12">
      <c r="G1085" s="257"/>
    </row>
    <row r="1086" ht="12">
      <c r="G1086" s="257"/>
    </row>
    <row r="1087" ht="12">
      <c r="G1087" s="257"/>
    </row>
    <row r="1088" ht="12">
      <c r="G1088" s="257"/>
    </row>
    <row r="1089" ht="12">
      <c r="G1089" s="257"/>
    </row>
    <row r="1090" ht="12">
      <c r="G1090" s="257"/>
    </row>
    <row r="1091" ht="12">
      <c r="G1091" s="257"/>
    </row>
    <row r="1092" ht="12">
      <c r="G1092" s="257"/>
    </row>
    <row r="1093" ht="12">
      <c r="G1093" s="257"/>
    </row>
    <row r="1094" ht="12">
      <c r="G1094" s="257"/>
    </row>
    <row r="1095" ht="12">
      <c r="G1095" s="257"/>
    </row>
    <row r="1096" ht="12">
      <c r="G1096" s="257"/>
    </row>
    <row r="1097" ht="12">
      <c r="G1097" s="257"/>
    </row>
    <row r="1098" ht="12">
      <c r="G1098" s="257"/>
    </row>
    <row r="1099" ht="12">
      <c r="G1099" s="257"/>
    </row>
    <row r="1100" ht="12">
      <c r="G1100" s="257"/>
    </row>
    <row r="1101" ht="12">
      <c r="G1101" s="257"/>
    </row>
    <row r="1102" ht="12">
      <c r="G1102" s="257"/>
    </row>
    <row r="1103" ht="12">
      <c r="G1103" s="257"/>
    </row>
    <row r="1104" ht="12">
      <c r="G1104" s="257"/>
    </row>
    <row r="1105" ht="12">
      <c r="G1105" s="257"/>
    </row>
    <row r="1106" ht="12">
      <c r="G1106" s="257"/>
    </row>
    <row r="1107" ht="12">
      <c r="G1107" s="257"/>
    </row>
    <row r="1108" ht="12">
      <c r="G1108" s="257"/>
    </row>
    <row r="1109" ht="12">
      <c r="G1109" s="257"/>
    </row>
    <row r="1110" ht="12">
      <c r="G1110" s="257"/>
    </row>
    <row r="1111" ht="12">
      <c r="G1111" s="257"/>
    </row>
    <row r="1112" ht="12">
      <c r="G1112" s="257"/>
    </row>
    <row r="1113" ht="12">
      <c r="G1113" s="257"/>
    </row>
    <row r="1114" ht="12">
      <c r="G1114" s="257"/>
    </row>
    <row r="1115" ht="12">
      <c r="G1115" s="257"/>
    </row>
    <row r="1116" ht="12">
      <c r="G1116" s="257"/>
    </row>
    <row r="1117" ht="12">
      <c r="G1117" s="257"/>
    </row>
    <row r="1118" ht="12">
      <c r="G1118" s="257"/>
    </row>
    <row r="1119" ht="12">
      <c r="G1119" s="257"/>
    </row>
    <row r="1120" ht="12">
      <c r="G1120" s="257"/>
    </row>
    <row r="1121" ht="12">
      <c r="G1121" s="257"/>
    </row>
    <row r="1122" ht="12">
      <c r="G1122" s="257"/>
    </row>
    <row r="1123" ht="12">
      <c r="G1123" s="257"/>
    </row>
    <row r="1124" ht="12">
      <c r="G1124" s="257"/>
    </row>
    <row r="1125" ht="12">
      <c r="G1125" s="257"/>
    </row>
    <row r="1126" ht="12">
      <c r="G1126" s="257"/>
    </row>
    <row r="1127" ht="12">
      <c r="G1127" s="257"/>
    </row>
    <row r="1128" ht="12">
      <c r="G1128" s="257"/>
    </row>
    <row r="1129" ht="12">
      <c r="G1129" s="257"/>
    </row>
    <row r="1130" ht="12">
      <c r="G1130" s="257"/>
    </row>
    <row r="1131" ht="12">
      <c r="G1131" s="257"/>
    </row>
    <row r="1132" ht="12">
      <c r="G1132" s="257"/>
    </row>
    <row r="1133" ht="12">
      <c r="G1133" s="257"/>
    </row>
    <row r="1134" ht="12">
      <c r="G1134" s="257"/>
    </row>
    <row r="1135" ht="12">
      <c r="G1135" s="257"/>
    </row>
    <row r="1136" ht="12">
      <c r="G1136" s="257"/>
    </row>
    <row r="1137" ht="12">
      <c r="G1137" s="257"/>
    </row>
    <row r="1138" ht="12">
      <c r="G1138" s="257"/>
    </row>
    <row r="1139" ht="12">
      <c r="G1139" s="257"/>
    </row>
    <row r="1140" ht="12">
      <c r="G1140" s="257"/>
    </row>
    <row r="1141" ht="12">
      <c r="G1141" s="257"/>
    </row>
    <row r="1142" ht="12">
      <c r="G1142" s="257"/>
    </row>
    <row r="1143" ht="12">
      <c r="G1143" s="257"/>
    </row>
    <row r="1144" ht="12">
      <c r="G1144" s="257"/>
    </row>
    <row r="1145" ht="12">
      <c r="G1145" s="257"/>
    </row>
    <row r="1146" ht="12">
      <c r="G1146" s="257"/>
    </row>
    <row r="1147" ht="12">
      <c r="G1147" s="257"/>
    </row>
    <row r="1148" ht="12">
      <c r="G1148" s="257"/>
    </row>
    <row r="1149" ht="12">
      <c r="G1149" s="257"/>
    </row>
    <row r="1150" ht="12">
      <c r="G1150" s="257"/>
    </row>
    <row r="1151" ht="12">
      <c r="G1151" s="257"/>
    </row>
    <row r="1152" ht="12">
      <c r="G1152" s="257"/>
    </row>
    <row r="1153" ht="12">
      <c r="G1153" s="257"/>
    </row>
    <row r="1154" ht="12">
      <c r="G1154" s="257"/>
    </row>
    <row r="1155" ht="12">
      <c r="G1155" s="257"/>
    </row>
    <row r="1156" ht="12">
      <c r="G1156" s="257"/>
    </row>
    <row r="1157" ht="12">
      <c r="G1157" s="257"/>
    </row>
    <row r="1158" ht="12">
      <c r="G1158" s="257"/>
    </row>
    <row r="1159" ht="12">
      <c r="G1159" s="257"/>
    </row>
    <row r="1160" ht="12">
      <c r="G1160" s="257"/>
    </row>
    <row r="1161" ht="12">
      <c r="G1161" s="257"/>
    </row>
    <row r="1162" ht="12">
      <c r="G1162" s="257"/>
    </row>
    <row r="1163" ht="12">
      <c r="G1163" s="257"/>
    </row>
    <row r="1164" ht="12">
      <c r="G1164" s="257"/>
    </row>
    <row r="1165" ht="12">
      <c r="G1165" s="257"/>
    </row>
    <row r="1166" ht="12">
      <c r="G1166" s="257"/>
    </row>
    <row r="1167" ht="12">
      <c r="G1167" s="257"/>
    </row>
    <row r="1168" ht="12">
      <c r="G1168" s="257"/>
    </row>
    <row r="1169" ht="12">
      <c r="G1169" s="257"/>
    </row>
    <row r="1170" ht="12">
      <c r="G1170" s="257"/>
    </row>
    <row r="1171" ht="12">
      <c r="G1171" s="257"/>
    </row>
    <row r="1172" ht="12">
      <c r="G1172" s="257"/>
    </row>
    <row r="1173" ht="12">
      <c r="G1173" s="257"/>
    </row>
    <row r="1174" ht="12">
      <c r="G1174" s="257"/>
    </row>
    <row r="1175" ht="12">
      <c r="G1175" s="257"/>
    </row>
    <row r="1176" ht="12">
      <c r="G1176" s="257"/>
    </row>
    <row r="1177" ht="12">
      <c r="G1177" s="257"/>
    </row>
    <row r="1178" ht="12">
      <c r="G1178" s="257"/>
    </row>
    <row r="1179" ht="12">
      <c r="G1179" s="257"/>
    </row>
    <row r="1180" ht="12">
      <c r="G1180" s="257"/>
    </row>
    <row r="1181" ht="12">
      <c r="G1181" s="257"/>
    </row>
    <row r="1182" ht="12">
      <c r="G1182" s="257"/>
    </row>
    <row r="1183" ht="12">
      <c r="G1183" s="257"/>
    </row>
    <row r="1184" ht="12">
      <c r="G1184" s="257"/>
    </row>
    <row r="1185" ht="12">
      <c r="G1185" s="257"/>
    </row>
    <row r="1186" ht="12">
      <c r="G1186" s="257"/>
    </row>
    <row r="1187" ht="12">
      <c r="G1187" s="257"/>
    </row>
    <row r="1188" ht="12">
      <c r="G1188" s="257"/>
    </row>
    <row r="1189" ht="12">
      <c r="G1189" s="257"/>
    </row>
    <row r="1190" ht="12">
      <c r="G1190" s="257"/>
    </row>
    <row r="1191" ht="12">
      <c r="G1191" s="257"/>
    </row>
    <row r="1192" ht="12">
      <c r="G1192" s="257"/>
    </row>
    <row r="1193" ht="12">
      <c r="G1193" s="257"/>
    </row>
    <row r="1194" ht="12">
      <c r="G1194" s="257"/>
    </row>
    <row r="1195" ht="12">
      <c r="G1195" s="257"/>
    </row>
    <row r="1196" ht="12">
      <c r="G1196" s="257"/>
    </row>
    <row r="1197" ht="12">
      <c r="G1197" s="257"/>
    </row>
    <row r="1198" ht="12">
      <c r="G1198" s="257"/>
    </row>
    <row r="1199" ht="12">
      <c r="G1199" s="257"/>
    </row>
    <row r="1200" ht="12">
      <c r="G1200" s="257"/>
    </row>
    <row r="1201" ht="12">
      <c r="G1201" s="257"/>
    </row>
    <row r="1202" ht="12">
      <c r="G1202" s="257"/>
    </row>
    <row r="1203" ht="12">
      <c r="G1203" s="257"/>
    </row>
    <row r="1204" ht="12">
      <c r="G1204" s="257"/>
    </row>
    <row r="1205" ht="12">
      <c r="G1205" s="257"/>
    </row>
    <row r="1206" ht="12">
      <c r="G1206" s="257"/>
    </row>
    <row r="1207" ht="12">
      <c r="G1207" s="257"/>
    </row>
    <row r="1208" ht="12">
      <c r="G1208" s="257"/>
    </row>
    <row r="1209" ht="12">
      <c r="G1209" s="257"/>
    </row>
    <row r="1210" ht="12">
      <c r="G1210" s="257"/>
    </row>
    <row r="1211" ht="12">
      <c r="G1211" s="257"/>
    </row>
    <row r="1212" ht="12">
      <c r="G1212" s="257"/>
    </row>
    <row r="1213" ht="12">
      <c r="G1213" s="257"/>
    </row>
    <row r="1214" ht="12">
      <c r="G1214" s="257"/>
    </row>
    <row r="1215" ht="12">
      <c r="G1215" s="257"/>
    </row>
    <row r="1216" ht="12">
      <c r="G1216" s="257"/>
    </row>
    <row r="1217" ht="12">
      <c r="G1217" s="257"/>
    </row>
    <row r="1218" ht="12">
      <c r="G1218" s="257"/>
    </row>
    <row r="1219" ht="12">
      <c r="G1219" s="257"/>
    </row>
    <row r="1220" ht="12">
      <c r="G1220" s="257"/>
    </row>
    <row r="1221" ht="12">
      <c r="G1221" s="257"/>
    </row>
    <row r="1222" ht="12">
      <c r="G1222" s="257"/>
    </row>
    <row r="1223" ht="12">
      <c r="G1223" s="257"/>
    </row>
    <row r="1224" ht="12">
      <c r="G1224" s="257"/>
    </row>
    <row r="1225" ht="12">
      <c r="G1225" s="257"/>
    </row>
    <row r="1226" ht="12">
      <c r="G1226" s="257"/>
    </row>
    <row r="1227" ht="12">
      <c r="G1227" s="257"/>
    </row>
    <row r="1228" ht="12">
      <c r="G1228" s="257"/>
    </row>
    <row r="1229" ht="12">
      <c r="G1229" s="257"/>
    </row>
    <row r="1230" ht="12">
      <c r="G1230" s="257"/>
    </row>
    <row r="1231" ht="12">
      <c r="G1231" s="257"/>
    </row>
    <row r="1232" ht="12">
      <c r="G1232" s="257"/>
    </row>
    <row r="1233" ht="12">
      <c r="G1233" s="257"/>
    </row>
    <row r="1234" ht="12">
      <c r="G1234" s="257"/>
    </row>
    <row r="1235" ht="12">
      <c r="G1235" s="257"/>
    </row>
    <row r="1236" ht="12">
      <c r="G1236" s="257"/>
    </row>
    <row r="1237" ht="12">
      <c r="G1237" s="257"/>
    </row>
    <row r="1238" ht="12">
      <c r="G1238" s="257"/>
    </row>
    <row r="1239" ht="12">
      <c r="G1239" s="257"/>
    </row>
    <row r="1240" ht="12">
      <c r="G1240" s="257"/>
    </row>
    <row r="1241" ht="12">
      <c r="G1241" s="257"/>
    </row>
    <row r="1242" ht="12">
      <c r="G1242" s="257"/>
    </row>
    <row r="1243" ht="12">
      <c r="G1243" s="257"/>
    </row>
    <row r="1244" ht="12">
      <c r="G1244" s="257"/>
    </row>
    <row r="1245" ht="12">
      <c r="G1245" s="257"/>
    </row>
    <row r="1246" ht="12">
      <c r="G1246" s="257"/>
    </row>
    <row r="1247" ht="12">
      <c r="G1247" s="257"/>
    </row>
    <row r="1248" ht="12">
      <c r="G1248" s="257"/>
    </row>
    <row r="1249" ht="12">
      <c r="G1249" s="257"/>
    </row>
    <row r="1250" ht="12">
      <c r="G1250" s="257"/>
    </row>
    <row r="1251" ht="12">
      <c r="G1251" s="257"/>
    </row>
    <row r="1252" ht="12">
      <c r="G1252" s="257"/>
    </row>
    <row r="1253" ht="12">
      <c r="G1253" s="257"/>
    </row>
    <row r="1254" ht="12">
      <c r="G1254" s="257"/>
    </row>
    <row r="1255" ht="12">
      <c r="G1255" s="257"/>
    </row>
    <row r="1256" ht="12">
      <c r="G1256" s="257"/>
    </row>
    <row r="1257" ht="12">
      <c r="G1257" s="257"/>
    </row>
    <row r="1258" ht="12">
      <c r="G1258" s="257"/>
    </row>
    <row r="1259" ht="12">
      <c r="G1259" s="257"/>
    </row>
    <row r="1260" ht="12">
      <c r="G1260" s="257"/>
    </row>
    <row r="1261" ht="12">
      <c r="G1261" s="257"/>
    </row>
    <row r="1262" ht="12">
      <c r="G1262" s="257"/>
    </row>
    <row r="1263" ht="12">
      <c r="G1263" s="257"/>
    </row>
    <row r="1264" ht="12">
      <c r="G1264" s="257"/>
    </row>
    <row r="1265" ht="12">
      <c r="G1265" s="257"/>
    </row>
    <row r="1266" ht="12">
      <c r="G1266" s="257"/>
    </row>
    <row r="1267" ht="12">
      <c r="G1267" s="257"/>
    </row>
    <row r="1268" ht="12">
      <c r="G1268" s="257"/>
    </row>
    <row r="1269" ht="12">
      <c r="G1269" s="257"/>
    </row>
    <row r="1270" ht="12">
      <c r="G1270" s="257"/>
    </row>
    <row r="1271" ht="12">
      <c r="G1271" s="257"/>
    </row>
    <row r="1272" ht="12">
      <c r="G1272" s="257"/>
    </row>
    <row r="1273" ht="12">
      <c r="G1273" s="257"/>
    </row>
    <row r="1274" ht="12">
      <c r="G1274" s="257"/>
    </row>
    <row r="1275" ht="12">
      <c r="G1275" s="257"/>
    </row>
    <row r="1276" ht="12">
      <c r="G1276" s="257"/>
    </row>
    <row r="1277" ht="12">
      <c r="G1277" s="257"/>
    </row>
    <row r="1278" ht="12">
      <c r="G1278" s="257"/>
    </row>
    <row r="1279" ht="12">
      <c r="G1279" s="257"/>
    </row>
    <row r="1280" ht="12">
      <c r="G1280" s="257"/>
    </row>
    <row r="1281" ht="12">
      <c r="G1281" s="257"/>
    </row>
    <row r="1282" ht="12">
      <c r="G1282" s="257"/>
    </row>
    <row r="1283" ht="12">
      <c r="G1283" s="257"/>
    </row>
    <row r="1284" ht="12">
      <c r="G1284" s="257"/>
    </row>
    <row r="1285" ht="12">
      <c r="G1285" s="257"/>
    </row>
    <row r="1286" ht="12">
      <c r="G1286" s="257"/>
    </row>
    <row r="1287" ht="12">
      <c r="G1287" s="257"/>
    </row>
    <row r="1288" ht="12">
      <c r="G1288" s="257"/>
    </row>
    <row r="1289" ht="12">
      <c r="G1289" s="257"/>
    </row>
    <row r="1290" ht="12">
      <c r="G1290" s="257"/>
    </row>
    <row r="1291" ht="12">
      <c r="G1291" s="257"/>
    </row>
    <row r="1292" ht="12">
      <c r="G1292" s="257"/>
    </row>
    <row r="1293" ht="12">
      <c r="G1293" s="257"/>
    </row>
    <row r="1294" ht="12">
      <c r="G1294" s="257"/>
    </row>
    <row r="1295" ht="12">
      <c r="G1295" s="257"/>
    </row>
    <row r="1296" ht="12">
      <c r="G1296" s="257"/>
    </row>
    <row r="1297" ht="12">
      <c r="G1297" s="257"/>
    </row>
    <row r="1298" ht="12">
      <c r="G1298" s="257"/>
    </row>
    <row r="1299" ht="12">
      <c r="G1299" s="257"/>
    </row>
    <row r="1300" ht="12">
      <c r="G1300" s="257"/>
    </row>
    <row r="1301" ht="12">
      <c r="G1301" s="257"/>
    </row>
    <row r="1302" ht="12">
      <c r="G1302" s="257"/>
    </row>
    <row r="1303" ht="12">
      <c r="G1303" s="257"/>
    </row>
    <row r="1304" ht="12">
      <c r="G1304" s="257"/>
    </row>
    <row r="1305" ht="12">
      <c r="G1305" s="257"/>
    </row>
    <row r="1306" ht="12">
      <c r="G1306" s="257"/>
    </row>
    <row r="1307" ht="12">
      <c r="G1307" s="257"/>
    </row>
    <row r="1308" ht="12">
      <c r="G1308" s="257"/>
    </row>
    <row r="1309" ht="12">
      <c r="G1309" s="257"/>
    </row>
    <row r="1310" ht="12">
      <c r="G1310" s="257"/>
    </row>
    <row r="1311" ht="12">
      <c r="G1311" s="257"/>
    </row>
    <row r="1312" ht="12">
      <c r="G1312" s="257"/>
    </row>
    <row r="1313" ht="12">
      <c r="G1313" s="257"/>
    </row>
    <row r="1314" ht="12">
      <c r="G1314" s="257"/>
    </row>
    <row r="1315" ht="12">
      <c r="G1315" s="257"/>
    </row>
    <row r="1316" ht="12">
      <c r="G1316" s="257"/>
    </row>
    <row r="1317" ht="12">
      <c r="G1317" s="257"/>
    </row>
    <row r="1318" ht="12">
      <c r="G1318" s="257"/>
    </row>
    <row r="1319" ht="12">
      <c r="G1319" s="257"/>
    </row>
    <row r="1320" ht="12">
      <c r="G1320" s="257"/>
    </row>
    <row r="1321" ht="12">
      <c r="G1321" s="257"/>
    </row>
    <row r="1322" ht="12">
      <c r="G1322" s="257"/>
    </row>
    <row r="1323" ht="12">
      <c r="G1323" s="257"/>
    </row>
    <row r="1324" ht="12">
      <c r="G1324" s="257"/>
    </row>
    <row r="1325" ht="12">
      <c r="G1325" s="257"/>
    </row>
    <row r="1326" ht="12">
      <c r="G1326" s="257"/>
    </row>
    <row r="1327" ht="12">
      <c r="G1327" s="257"/>
    </row>
    <row r="1328" ht="12">
      <c r="G1328" s="257"/>
    </row>
    <row r="1329" ht="12">
      <c r="G1329" s="257"/>
    </row>
    <row r="1330" ht="12">
      <c r="G1330" s="257"/>
    </row>
    <row r="1331" ht="12">
      <c r="G1331" s="257"/>
    </row>
    <row r="1332" ht="12">
      <c r="G1332" s="257"/>
    </row>
    <row r="1333" ht="12">
      <c r="G1333" s="257"/>
    </row>
    <row r="1334" ht="12">
      <c r="G1334" s="257"/>
    </row>
    <row r="1335" ht="12">
      <c r="G1335" s="257"/>
    </row>
    <row r="1336" ht="12">
      <c r="G1336" s="257"/>
    </row>
    <row r="1337" ht="12">
      <c r="G1337" s="257"/>
    </row>
    <row r="1338" ht="12">
      <c r="G1338" s="257"/>
    </row>
    <row r="1339" ht="12">
      <c r="G1339" s="257"/>
    </row>
    <row r="1340" ht="12">
      <c r="G1340" s="257"/>
    </row>
    <row r="1341" ht="12">
      <c r="G1341" s="257"/>
    </row>
    <row r="1342" ht="12">
      <c r="G1342" s="257"/>
    </row>
    <row r="1343" ht="12">
      <c r="G1343" s="257"/>
    </row>
    <row r="1344" ht="12">
      <c r="G1344" s="257"/>
    </row>
    <row r="1345" ht="12">
      <c r="G1345" s="257"/>
    </row>
    <row r="1346" ht="12">
      <c r="G1346" s="257"/>
    </row>
    <row r="1347" ht="12">
      <c r="G1347" s="257"/>
    </row>
    <row r="1348" ht="12">
      <c r="G1348" s="257"/>
    </row>
    <row r="1349" ht="12">
      <c r="G1349" s="257"/>
    </row>
    <row r="1350" ht="12">
      <c r="G1350" s="257"/>
    </row>
    <row r="1351" ht="12">
      <c r="G1351" s="257"/>
    </row>
    <row r="1352" ht="12">
      <c r="G1352" s="257"/>
    </row>
    <row r="1353" ht="12">
      <c r="G1353" s="257"/>
    </row>
    <row r="1354" ht="12">
      <c r="G1354" s="257"/>
    </row>
    <row r="1355" ht="12">
      <c r="G1355" s="257"/>
    </row>
    <row r="1356" ht="12">
      <c r="G1356" s="257"/>
    </row>
    <row r="1357" ht="12">
      <c r="G1357" s="257"/>
    </row>
    <row r="1358" ht="12">
      <c r="G1358" s="257"/>
    </row>
    <row r="1359" ht="12">
      <c r="G1359" s="257"/>
    </row>
    <row r="1360" ht="12">
      <c r="G1360" s="257"/>
    </row>
    <row r="1361" ht="12">
      <c r="G1361" s="257"/>
    </row>
    <row r="1362" ht="12">
      <c r="G1362" s="257"/>
    </row>
    <row r="1363" ht="12">
      <c r="G1363" s="257"/>
    </row>
    <row r="1364" ht="12">
      <c r="G1364" s="257"/>
    </row>
    <row r="1365" ht="12">
      <c r="G1365" s="257"/>
    </row>
    <row r="1366" ht="12">
      <c r="G1366" s="257"/>
    </row>
    <row r="1367" ht="12">
      <c r="G1367" s="257"/>
    </row>
    <row r="1368" ht="12">
      <c r="G1368" s="257"/>
    </row>
    <row r="1369" ht="12">
      <c r="G1369" s="257"/>
    </row>
    <row r="1370" ht="12">
      <c r="G1370" s="257"/>
    </row>
    <row r="1371" ht="12">
      <c r="G1371" s="257"/>
    </row>
    <row r="1372" ht="12">
      <c r="G1372" s="257"/>
    </row>
    <row r="1373" ht="12">
      <c r="G1373" s="257"/>
    </row>
    <row r="1374" ht="12">
      <c r="G1374" s="257"/>
    </row>
    <row r="1375" ht="12">
      <c r="G1375" s="257"/>
    </row>
    <row r="1376" ht="12">
      <c r="G1376" s="257"/>
    </row>
    <row r="1377" ht="12">
      <c r="G1377" s="257"/>
    </row>
    <row r="1378" ht="12">
      <c r="G1378" s="257"/>
    </row>
    <row r="1379" ht="12">
      <c r="G1379" s="257"/>
    </row>
    <row r="1380" ht="12">
      <c r="G1380" s="257"/>
    </row>
    <row r="1381" ht="12">
      <c r="G1381" s="257"/>
    </row>
    <row r="1382" ht="12">
      <c r="G1382" s="257"/>
    </row>
    <row r="1383" ht="12">
      <c r="G1383" s="257"/>
    </row>
    <row r="1384" ht="12">
      <c r="G1384" s="257"/>
    </row>
    <row r="1385" ht="12">
      <c r="G1385" s="257"/>
    </row>
    <row r="1386" ht="12">
      <c r="G1386" s="257"/>
    </row>
    <row r="1387" ht="12">
      <c r="G1387" s="257"/>
    </row>
    <row r="1388" ht="12">
      <c r="G1388" s="257"/>
    </row>
    <row r="1389" ht="12">
      <c r="G1389" s="257"/>
    </row>
    <row r="1390" ht="12">
      <c r="G1390" s="257"/>
    </row>
    <row r="1391" ht="12">
      <c r="G1391" s="257"/>
    </row>
    <row r="1392" ht="12">
      <c r="G1392" s="257"/>
    </row>
    <row r="1393" ht="12">
      <c r="G1393" s="257"/>
    </row>
    <row r="1394" ht="12">
      <c r="G1394" s="257"/>
    </row>
    <row r="1395" ht="12">
      <c r="G1395" s="257"/>
    </row>
    <row r="1396" ht="12">
      <c r="G1396" s="257"/>
    </row>
    <row r="1397" ht="12">
      <c r="G1397" s="257"/>
    </row>
    <row r="1398" ht="12">
      <c r="G1398" s="257"/>
    </row>
    <row r="1399" ht="12">
      <c r="G1399" s="257"/>
    </row>
    <row r="1400" ht="12">
      <c r="G1400" s="257"/>
    </row>
    <row r="1401" ht="12">
      <c r="G1401" s="257"/>
    </row>
    <row r="1402" ht="12">
      <c r="G1402" s="257"/>
    </row>
    <row r="1403" ht="12">
      <c r="G1403" s="257"/>
    </row>
    <row r="1404" ht="12">
      <c r="G1404" s="257"/>
    </row>
    <row r="1405" ht="12">
      <c r="G1405" s="257"/>
    </row>
    <row r="1406" ht="12">
      <c r="G1406" s="257"/>
    </row>
    <row r="1407" ht="12">
      <c r="G1407" s="257"/>
    </row>
    <row r="1408" ht="12">
      <c r="G1408" s="257"/>
    </row>
    <row r="1409" ht="12">
      <c r="G1409" s="257"/>
    </row>
    <row r="1410" ht="12">
      <c r="G1410" s="257"/>
    </row>
    <row r="1411" ht="12">
      <c r="G1411" s="257"/>
    </row>
    <row r="1412" ht="12">
      <c r="G1412" s="257"/>
    </row>
    <row r="1413" ht="12">
      <c r="G1413" s="257"/>
    </row>
    <row r="1414" ht="12">
      <c r="G1414" s="257"/>
    </row>
    <row r="1415" ht="12">
      <c r="G1415" s="257"/>
    </row>
    <row r="1416" ht="12">
      <c r="G1416" s="257"/>
    </row>
    <row r="1417" ht="12">
      <c r="G1417" s="257"/>
    </row>
    <row r="1418" ht="12">
      <c r="G1418" s="257"/>
    </row>
    <row r="1419" ht="12">
      <c r="G1419" s="257"/>
    </row>
    <row r="1420" ht="12">
      <c r="G1420" s="257"/>
    </row>
    <row r="1421" ht="12">
      <c r="G1421" s="257"/>
    </row>
    <row r="1422" ht="12">
      <c r="G1422" s="257"/>
    </row>
    <row r="1423" ht="12">
      <c r="G1423" s="257"/>
    </row>
    <row r="1424" ht="12">
      <c r="G1424" s="257"/>
    </row>
    <row r="1425" ht="12">
      <c r="G1425" s="257"/>
    </row>
    <row r="1426" ht="12">
      <c r="G1426" s="257"/>
    </row>
    <row r="1427" ht="12">
      <c r="G1427" s="257"/>
    </row>
    <row r="1428" ht="12">
      <c r="G1428" s="257"/>
    </row>
    <row r="1429" ht="12">
      <c r="G1429" s="257"/>
    </row>
    <row r="1430" ht="12">
      <c r="G1430" s="257"/>
    </row>
    <row r="1431" ht="12">
      <c r="G1431" s="257"/>
    </row>
    <row r="1432" ht="12">
      <c r="G1432" s="257"/>
    </row>
    <row r="1433" ht="12">
      <c r="G1433" s="257"/>
    </row>
    <row r="1434" ht="12">
      <c r="G1434" s="257"/>
    </row>
    <row r="1435" ht="12">
      <c r="G1435" s="257"/>
    </row>
    <row r="1436" ht="12">
      <c r="G1436" s="257"/>
    </row>
    <row r="1437" ht="12">
      <c r="G1437" s="257"/>
    </row>
    <row r="1438" ht="12">
      <c r="G1438" s="257"/>
    </row>
    <row r="1439" ht="12">
      <c r="G1439" s="257"/>
    </row>
    <row r="1440" ht="12">
      <c r="G1440" s="257"/>
    </row>
    <row r="1441" ht="12">
      <c r="G1441" s="257"/>
    </row>
    <row r="1442" ht="12">
      <c r="G1442" s="257"/>
    </row>
    <row r="1443" ht="12">
      <c r="G1443" s="257"/>
    </row>
    <row r="1444" ht="12">
      <c r="G1444" s="257"/>
    </row>
    <row r="1445" ht="12">
      <c r="G1445" s="257"/>
    </row>
    <row r="1446" ht="12">
      <c r="G1446" s="257"/>
    </row>
    <row r="1447" ht="12">
      <c r="G1447" s="257"/>
    </row>
    <row r="1448" ht="12">
      <c r="G1448" s="257"/>
    </row>
    <row r="1449" ht="12">
      <c r="G1449" s="257"/>
    </row>
    <row r="1450" ht="12">
      <c r="G1450" s="257"/>
    </row>
    <row r="1451" ht="12">
      <c r="G1451" s="257"/>
    </row>
    <row r="1452" ht="12">
      <c r="G1452" s="257"/>
    </row>
    <row r="1453" ht="12">
      <c r="G1453" s="257"/>
    </row>
    <row r="1454" ht="12">
      <c r="G1454" s="257"/>
    </row>
    <row r="1455" ht="12">
      <c r="G1455" s="257"/>
    </row>
    <row r="1456" ht="12">
      <c r="G1456" s="257"/>
    </row>
    <row r="1457" ht="12">
      <c r="G1457" s="257"/>
    </row>
    <row r="1458" ht="12">
      <c r="G1458" s="257"/>
    </row>
    <row r="1459" ht="12">
      <c r="G1459" s="257"/>
    </row>
    <row r="1460" ht="12">
      <c r="G1460" s="257"/>
    </row>
    <row r="1461" ht="12">
      <c r="G1461" s="257"/>
    </row>
    <row r="1462" ht="12">
      <c r="G1462" s="257"/>
    </row>
    <row r="1463" ht="12">
      <c r="G1463" s="257"/>
    </row>
    <row r="1464" ht="12">
      <c r="G1464" s="257"/>
    </row>
    <row r="1465" ht="12">
      <c r="G1465" s="257"/>
    </row>
    <row r="1466" ht="12">
      <c r="G1466" s="257"/>
    </row>
    <row r="1467" ht="12">
      <c r="G1467" s="257"/>
    </row>
    <row r="1468" ht="12">
      <c r="G1468" s="257"/>
    </row>
    <row r="1469" ht="12">
      <c r="G1469" s="257"/>
    </row>
    <row r="1470" ht="12">
      <c r="G1470" s="257"/>
    </row>
    <row r="1471" ht="12">
      <c r="G1471" s="257"/>
    </row>
    <row r="1472" ht="12">
      <c r="G1472" s="257"/>
    </row>
    <row r="1473" ht="12">
      <c r="G1473" s="257"/>
    </row>
    <row r="1474" ht="12">
      <c r="G1474" s="257"/>
    </row>
    <row r="1475" ht="12">
      <c r="G1475" s="257"/>
    </row>
    <row r="1476" ht="12">
      <c r="G1476" s="257"/>
    </row>
    <row r="1477" ht="12">
      <c r="G1477" s="257"/>
    </row>
    <row r="1478" ht="12">
      <c r="G1478" s="257"/>
    </row>
    <row r="1479" ht="12">
      <c r="G1479" s="257"/>
    </row>
    <row r="1480" ht="12">
      <c r="G1480" s="257"/>
    </row>
    <row r="1481" ht="12">
      <c r="G1481" s="257"/>
    </row>
    <row r="1482" ht="12">
      <c r="G1482" s="257"/>
    </row>
    <row r="1483" ht="12">
      <c r="G1483" s="257"/>
    </row>
    <row r="1484" ht="12">
      <c r="G1484" s="257"/>
    </row>
    <row r="1485" ht="12">
      <c r="G1485" s="257"/>
    </row>
    <row r="1486" ht="12">
      <c r="G1486" s="257"/>
    </row>
    <row r="1487" ht="12">
      <c r="G1487" s="257"/>
    </row>
    <row r="1488" ht="12">
      <c r="G1488" s="257"/>
    </row>
    <row r="1489" ht="12">
      <c r="G1489" s="257"/>
    </row>
    <row r="1490" ht="12">
      <c r="G1490" s="257"/>
    </row>
    <row r="1491" ht="12">
      <c r="G1491" s="257"/>
    </row>
    <row r="1492" ht="12">
      <c r="G1492" s="257"/>
    </row>
    <row r="1493" ht="12">
      <c r="G1493" s="257"/>
    </row>
    <row r="1494" ht="12">
      <c r="G1494" s="257"/>
    </row>
    <row r="1495" ht="12">
      <c r="G1495" s="257"/>
    </row>
    <row r="1496" ht="12">
      <c r="G1496" s="257"/>
    </row>
    <row r="1497" ht="12">
      <c r="G1497" s="257"/>
    </row>
    <row r="1498" ht="12">
      <c r="G1498" s="257"/>
    </row>
    <row r="1499" ht="12">
      <c r="G1499" s="257"/>
    </row>
    <row r="1500" ht="12">
      <c r="G1500" s="257"/>
    </row>
    <row r="1501" ht="12">
      <c r="G1501" s="257"/>
    </row>
    <row r="1502" ht="12">
      <c r="G1502" s="257"/>
    </row>
    <row r="1503" ht="12">
      <c r="G1503" s="257"/>
    </row>
    <row r="1504" ht="12">
      <c r="G1504" s="257"/>
    </row>
    <row r="1505" ht="12">
      <c r="G1505" s="257"/>
    </row>
    <row r="1506" ht="12">
      <c r="G1506" s="257"/>
    </row>
    <row r="1507" ht="12">
      <c r="G1507" s="257"/>
    </row>
    <row r="1508" ht="12">
      <c r="G1508" s="257"/>
    </row>
    <row r="1509" ht="12">
      <c r="G1509" s="257"/>
    </row>
    <row r="1510" ht="12">
      <c r="G1510" s="257"/>
    </row>
    <row r="1511" ht="12">
      <c r="G1511" s="257"/>
    </row>
    <row r="1512" ht="12">
      <c r="G1512" s="257"/>
    </row>
    <row r="1513" ht="12">
      <c r="G1513" s="257"/>
    </row>
    <row r="1514" ht="12">
      <c r="G1514" s="257"/>
    </row>
    <row r="1515" ht="12">
      <c r="G1515" s="257"/>
    </row>
    <row r="1516" ht="12">
      <c r="G1516" s="257"/>
    </row>
    <row r="1517" ht="12">
      <c r="G1517" s="257"/>
    </row>
    <row r="1518" ht="12">
      <c r="G1518" s="257"/>
    </row>
    <row r="1519" ht="12">
      <c r="G1519" s="257"/>
    </row>
    <row r="1520" ht="12">
      <c r="G1520" s="257"/>
    </row>
    <row r="1521" ht="12">
      <c r="G1521" s="257"/>
    </row>
    <row r="1522" ht="12">
      <c r="G1522" s="257"/>
    </row>
    <row r="1523" ht="12">
      <c r="G1523" s="257"/>
    </row>
    <row r="1524" ht="12">
      <c r="G1524" s="257"/>
    </row>
    <row r="1525" ht="12">
      <c r="G1525" s="257"/>
    </row>
    <row r="1526" ht="12">
      <c r="G1526" s="257"/>
    </row>
    <row r="1527" ht="12">
      <c r="G1527" s="257"/>
    </row>
    <row r="1528" ht="12">
      <c r="G1528" s="257"/>
    </row>
    <row r="1529" ht="12">
      <c r="G1529" s="257"/>
    </row>
    <row r="1530" ht="12">
      <c r="G1530" s="257"/>
    </row>
    <row r="1531" ht="12">
      <c r="G1531" s="257"/>
    </row>
    <row r="1532" ht="12">
      <c r="G1532" s="257"/>
    </row>
    <row r="1533" ht="12">
      <c r="G1533" s="257"/>
    </row>
    <row r="1534" ht="12">
      <c r="G1534" s="257"/>
    </row>
    <row r="1535" ht="12">
      <c r="G1535" s="257"/>
    </row>
    <row r="1536" ht="12">
      <c r="G1536" s="257"/>
    </row>
    <row r="1537" ht="12">
      <c r="G1537" s="257"/>
    </row>
    <row r="1538" ht="12">
      <c r="G1538" s="257"/>
    </row>
    <row r="1539" ht="12">
      <c r="G1539" s="257"/>
    </row>
    <row r="1540" ht="12">
      <c r="G1540" s="257"/>
    </row>
    <row r="1541" ht="12">
      <c r="G1541" s="257"/>
    </row>
    <row r="1542" ht="12">
      <c r="G1542" s="257"/>
    </row>
    <row r="1543" ht="12">
      <c r="G1543" s="257"/>
    </row>
    <row r="1544" ht="12">
      <c r="G1544" s="257"/>
    </row>
    <row r="1545" ht="12">
      <c r="G1545" s="257"/>
    </row>
    <row r="1546" ht="12">
      <c r="G1546" s="257"/>
    </row>
    <row r="1547" ht="12">
      <c r="G1547" s="257"/>
    </row>
    <row r="1548" ht="12">
      <c r="G1548" s="257"/>
    </row>
    <row r="1549" ht="12">
      <c r="G1549" s="257"/>
    </row>
    <row r="1550" ht="12">
      <c r="G1550" s="257"/>
    </row>
    <row r="1551" ht="12">
      <c r="G1551" s="257"/>
    </row>
    <row r="1552" ht="12">
      <c r="G1552" s="257"/>
    </row>
    <row r="1553" ht="12">
      <c r="G1553" s="257"/>
    </row>
    <row r="1554" ht="12">
      <c r="G1554" s="257"/>
    </row>
    <row r="1555" ht="12">
      <c r="G1555" s="257"/>
    </row>
    <row r="1556" ht="12">
      <c r="G1556" s="257"/>
    </row>
    <row r="1557" ht="12">
      <c r="G1557" s="257"/>
    </row>
    <row r="1558" ht="12">
      <c r="G1558" s="257"/>
    </row>
    <row r="1559" ht="12">
      <c r="G1559" s="257"/>
    </row>
    <row r="1560" ht="12">
      <c r="G1560" s="257"/>
    </row>
    <row r="1561" ht="12">
      <c r="G1561" s="257"/>
    </row>
    <row r="1562" ht="12">
      <c r="G1562" s="257"/>
    </row>
    <row r="1563" ht="12">
      <c r="G1563" s="257"/>
    </row>
    <row r="1564" ht="12">
      <c r="G1564" s="257"/>
    </row>
    <row r="1565" ht="12">
      <c r="G1565" s="257"/>
    </row>
    <row r="1566" ht="12">
      <c r="G1566" s="257"/>
    </row>
    <row r="1567" ht="12">
      <c r="G1567" s="257"/>
    </row>
    <row r="1568" ht="12">
      <c r="G1568" s="257"/>
    </row>
    <row r="1569" ht="12">
      <c r="G1569" s="257"/>
    </row>
    <row r="1570" ht="12">
      <c r="G1570" s="257"/>
    </row>
    <row r="1571" ht="12">
      <c r="G1571" s="257"/>
    </row>
    <row r="1572" ht="12">
      <c r="G1572" s="257"/>
    </row>
    <row r="1573" ht="12">
      <c r="G1573" s="257"/>
    </row>
    <row r="1574" ht="12">
      <c r="G1574" s="257"/>
    </row>
    <row r="1575" ht="12">
      <c r="G1575" s="257"/>
    </row>
    <row r="1576" ht="12">
      <c r="G1576" s="257"/>
    </row>
    <row r="1577" ht="12">
      <c r="G1577" s="257"/>
    </row>
    <row r="1578" ht="12">
      <c r="G1578" s="257"/>
    </row>
    <row r="1579" ht="12">
      <c r="G1579" s="257"/>
    </row>
    <row r="1580" ht="12">
      <c r="G1580" s="257"/>
    </row>
    <row r="1581" ht="12">
      <c r="G1581" s="257"/>
    </row>
    <row r="1582" ht="12">
      <c r="G1582" s="257"/>
    </row>
    <row r="1583" ht="12">
      <c r="G1583" s="257"/>
    </row>
    <row r="1584" ht="12">
      <c r="G1584" s="257"/>
    </row>
    <row r="1585" ht="12">
      <c r="G1585" s="257"/>
    </row>
    <row r="1586" ht="12">
      <c r="G1586" s="257"/>
    </row>
    <row r="1587" ht="12">
      <c r="G1587" s="257"/>
    </row>
    <row r="1588" ht="12">
      <c r="G1588" s="257"/>
    </row>
    <row r="1589" ht="12">
      <c r="G1589" s="257"/>
    </row>
    <row r="1590" ht="12">
      <c r="G1590" s="257"/>
    </row>
    <row r="1591" ht="12">
      <c r="G1591" s="257"/>
    </row>
    <row r="1592" ht="12">
      <c r="G1592" s="257"/>
    </row>
    <row r="1593" ht="12">
      <c r="G1593" s="257"/>
    </row>
    <row r="1594" ht="12">
      <c r="G1594" s="257"/>
    </row>
    <row r="1595" ht="12">
      <c r="G1595" s="257"/>
    </row>
    <row r="1596" ht="12">
      <c r="G1596" s="257"/>
    </row>
    <row r="1597" ht="12">
      <c r="G1597" s="257"/>
    </row>
    <row r="1598" ht="12">
      <c r="G1598" s="257"/>
    </row>
    <row r="1599" ht="12">
      <c r="G1599" s="257"/>
    </row>
    <row r="1600" ht="12">
      <c r="G1600" s="257"/>
    </row>
    <row r="1601" ht="12">
      <c r="G1601" s="257"/>
    </row>
    <row r="1602" ht="12">
      <c r="G1602" s="257"/>
    </row>
    <row r="1603" ht="12">
      <c r="G1603" s="257"/>
    </row>
    <row r="1604" ht="12">
      <c r="G1604" s="257"/>
    </row>
    <row r="1605" ht="12">
      <c r="G1605" s="257"/>
    </row>
    <row r="1606" ht="12">
      <c r="G1606" s="257"/>
    </row>
    <row r="1607" ht="12">
      <c r="G1607" s="257"/>
    </row>
    <row r="1608" ht="12">
      <c r="G1608" s="257"/>
    </row>
    <row r="1609" ht="12">
      <c r="G1609" s="257"/>
    </row>
    <row r="1610" ht="12">
      <c r="G1610" s="257"/>
    </row>
    <row r="1611" ht="12">
      <c r="G1611" s="257"/>
    </row>
    <row r="1612" ht="12">
      <c r="G1612" s="257"/>
    </row>
    <row r="1613" ht="12">
      <c r="G1613" s="257"/>
    </row>
    <row r="1614" ht="12">
      <c r="G1614" s="257"/>
    </row>
    <row r="1615" ht="12">
      <c r="G1615" s="257"/>
    </row>
    <row r="1616" ht="12">
      <c r="G1616" s="257"/>
    </row>
    <row r="1617" ht="12">
      <c r="G1617" s="257"/>
    </row>
    <row r="1618" ht="12">
      <c r="G1618" s="257"/>
    </row>
    <row r="1619" ht="12">
      <c r="G1619" s="257"/>
    </row>
    <row r="1620" ht="12">
      <c r="G1620" s="257"/>
    </row>
    <row r="1621" ht="12">
      <c r="G1621" s="257"/>
    </row>
    <row r="1622" ht="12">
      <c r="G1622" s="257"/>
    </row>
    <row r="1623" ht="12">
      <c r="G1623" s="257"/>
    </row>
    <row r="1624" ht="12">
      <c r="G1624" s="257"/>
    </row>
    <row r="1625" ht="12">
      <c r="G1625" s="257"/>
    </row>
    <row r="1626" ht="12">
      <c r="G1626" s="257"/>
    </row>
    <row r="1627" ht="12">
      <c r="G1627" s="257"/>
    </row>
    <row r="1628" ht="12">
      <c r="G1628" s="257"/>
    </row>
    <row r="1629" ht="12">
      <c r="G1629" s="257"/>
    </row>
    <row r="1630" ht="12">
      <c r="G1630" s="257"/>
    </row>
    <row r="1631" ht="12">
      <c r="G1631" s="257"/>
    </row>
    <row r="1632" ht="12">
      <c r="G1632" s="257"/>
    </row>
    <row r="1633" ht="12">
      <c r="G1633" s="257"/>
    </row>
    <row r="1634" ht="12">
      <c r="G1634" s="257"/>
    </row>
    <row r="1635" ht="12">
      <c r="G1635" s="257"/>
    </row>
    <row r="1636" ht="12">
      <c r="G1636" s="257"/>
    </row>
    <row r="1637" ht="12">
      <c r="G1637" s="257"/>
    </row>
    <row r="1638" ht="12">
      <c r="G1638" s="257"/>
    </row>
    <row r="1639" ht="12">
      <c r="G1639" s="257"/>
    </row>
    <row r="1640" ht="12">
      <c r="G1640" s="257"/>
    </row>
    <row r="1641" ht="12">
      <c r="G1641" s="257"/>
    </row>
    <row r="1642" ht="12">
      <c r="G1642" s="257"/>
    </row>
    <row r="1643" ht="12">
      <c r="G1643" s="257"/>
    </row>
    <row r="1644" ht="12">
      <c r="G1644" s="257"/>
    </row>
    <row r="1645" ht="12">
      <c r="G1645" s="257"/>
    </row>
    <row r="1646" ht="12">
      <c r="G1646" s="257"/>
    </row>
    <row r="1647" ht="12">
      <c r="G1647" s="257"/>
    </row>
    <row r="1648" ht="12">
      <c r="G1648" s="257"/>
    </row>
    <row r="1649" ht="12">
      <c r="G1649" s="257"/>
    </row>
    <row r="1650" ht="12">
      <c r="G1650" s="257"/>
    </row>
    <row r="1651" ht="12">
      <c r="G1651" s="257"/>
    </row>
    <row r="1652" ht="12">
      <c r="G1652" s="257"/>
    </row>
    <row r="1653" ht="12">
      <c r="G1653" s="257"/>
    </row>
    <row r="1654" ht="12">
      <c r="G1654" s="257"/>
    </row>
    <row r="1655" ht="12">
      <c r="G1655" s="257"/>
    </row>
    <row r="1656" ht="12">
      <c r="G1656" s="257"/>
    </row>
    <row r="1657" ht="12">
      <c r="G1657" s="257"/>
    </row>
    <row r="1658" ht="12">
      <c r="G1658" s="257"/>
    </row>
    <row r="1659" ht="12">
      <c r="G1659" s="257"/>
    </row>
    <row r="1660" ht="12">
      <c r="G1660" s="257"/>
    </row>
    <row r="1661" ht="12">
      <c r="G1661" s="257"/>
    </row>
    <row r="1662" ht="12">
      <c r="G1662" s="257"/>
    </row>
    <row r="1663" ht="12">
      <c r="G1663" s="257"/>
    </row>
    <row r="1664" ht="12">
      <c r="G1664" s="257"/>
    </row>
    <row r="1665" ht="12">
      <c r="G1665" s="257"/>
    </row>
    <row r="1666" ht="12">
      <c r="G1666" s="257"/>
    </row>
    <row r="1667" ht="12">
      <c r="G1667" s="257"/>
    </row>
    <row r="1668" ht="12">
      <c r="G1668" s="257"/>
    </row>
    <row r="1669" ht="12">
      <c r="G1669" s="257"/>
    </row>
    <row r="1670" ht="12">
      <c r="G1670" s="257"/>
    </row>
    <row r="1671" ht="12">
      <c r="G1671" s="257"/>
    </row>
    <row r="1672" ht="12">
      <c r="G1672" s="257"/>
    </row>
    <row r="1673" ht="12">
      <c r="G1673" s="257"/>
    </row>
    <row r="1674" ht="12">
      <c r="G1674" s="257"/>
    </row>
    <row r="1675" ht="12">
      <c r="G1675" s="257"/>
    </row>
    <row r="1676" ht="12">
      <c r="G1676" s="257"/>
    </row>
    <row r="1677" ht="12">
      <c r="G1677" s="257"/>
    </row>
    <row r="1678" ht="12">
      <c r="G1678" s="257"/>
    </row>
    <row r="1679" ht="12">
      <c r="G1679" s="257"/>
    </row>
    <row r="1680" ht="12">
      <c r="G1680" s="257"/>
    </row>
    <row r="1681" ht="12">
      <c r="G1681" s="257"/>
    </row>
    <row r="1682" ht="12">
      <c r="G1682" s="257"/>
    </row>
    <row r="1683" ht="12">
      <c r="G1683" s="257"/>
    </row>
    <row r="1684" ht="12">
      <c r="G1684" s="257"/>
    </row>
    <row r="1685" ht="12">
      <c r="G1685" s="257"/>
    </row>
    <row r="1686" ht="12">
      <c r="G1686" s="257"/>
    </row>
    <row r="1687" ht="12">
      <c r="G1687" s="257"/>
    </row>
    <row r="1688" ht="12">
      <c r="G1688" s="257"/>
    </row>
    <row r="1689" ht="12">
      <c r="G1689" s="257"/>
    </row>
    <row r="1690" ht="12">
      <c r="G1690" s="257"/>
    </row>
    <row r="1691" ht="12">
      <c r="G1691" s="257"/>
    </row>
    <row r="1692" ht="12">
      <c r="G1692" s="257"/>
    </row>
    <row r="1693" ht="12">
      <c r="G1693" s="257"/>
    </row>
    <row r="1694" ht="12">
      <c r="G1694" s="257"/>
    </row>
    <row r="1695" ht="12">
      <c r="G1695" s="257"/>
    </row>
    <row r="1696" ht="12">
      <c r="G1696" s="257"/>
    </row>
    <row r="1697" ht="12">
      <c r="G1697" s="257"/>
    </row>
    <row r="1698" ht="12">
      <c r="G1698" s="257"/>
    </row>
    <row r="1699" ht="12">
      <c r="G1699" s="257"/>
    </row>
    <row r="1700" ht="12">
      <c r="G1700" s="257"/>
    </row>
    <row r="1701" ht="12">
      <c r="G1701" s="257"/>
    </row>
    <row r="1702" ht="12">
      <c r="G1702" s="257"/>
    </row>
    <row r="1703" ht="12">
      <c r="G1703" s="257"/>
    </row>
    <row r="1704" ht="12">
      <c r="G1704" s="257"/>
    </row>
    <row r="1705" ht="12">
      <c r="G1705" s="257"/>
    </row>
    <row r="1706" ht="12">
      <c r="G1706" s="257"/>
    </row>
    <row r="1707" ht="12">
      <c r="G1707" s="257"/>
    </row>
    <row r="1708" ht="12">
      <c r="G1708" s="257"/>
    </row>
    <row r="1709" ht="12">
      <c r="G1709" s="257"/>
    </row>
    <row r="1710" ht="12">
      <c r="G1710" s="257"/>
    </row>
    <row r="1711" ht="12">
      <c r="G1711" s="257"/>
    </row>
    <row r="1712" ht="12">
      <c r="G1712" s="257"/>
    </row>
    <row r="1713" ht="12">
      <c r="G1713" s="257"/>
    </row>
    <row r="1714" ht="12">
      <c r="G1714" s="257"/>
    </row>
    <row r="1715" ht="12">
      <c r="G1715" s="257"/>
    </row>
    <row r="1716" ht="12">
      <c r="G1716" s="257"/>
    </row>
    <row r="1717" ht="12">
      <c r="G1717" s="257"/>
    </row>
    <row r="1718" ht="12">
      <c r="G1718" s="257"/>
    </row>
    <row r="1719" ht="12">
      <c r="G1719" s="257"/>
    </row>
    <row r="1720" ht="12">
      <c r="G1720" s="257"/>
    </row>
    <row r="1721" ht="12">
      <c r="G1721" s="257"/>
    </row>
    <row r="1722" ht="12">
      <c r="G1722" s="257"/>
    </row>
    <row r="1723" ht="12">
      <c r="G1723" s="257"/>
    </row>
    <row r="1724" ht="12">
      <c r="G1724" s="257"/>
    </row>
    <row r="1725" ht="12">
      <c r="G1725" s="257"/>
    </row>
    <row r="1726" ht="12">
      <c r="G1726" s="257"/>
    </row>
    <row r="1727" ht="12">
      <c r="G1727" s="257"/>
    </row>
    <row r="1728" ht="12">
      <c r="G1728" s="257"/>
    </row>
    <row r="1729" ht="12">
      <c r="G1729" s="257"/>
    </row>
    <row r="1730" ht="12">
      <c r="G1730" s="257"/>
    </row>
    <row r="1731" ht="12">
      <c r="G1731" s="257"/>
    </row>
    <row r="1732" ht="12">
      <c r="G1732" s="257"/>
    </row>
    <row r="1733" ht="12">
      <c r="G1733" s="257"/>
    </row>
    <row r="1734" ht="12">
      <c r="G1734" s="257"/>
    </row>
    <row r="1735" ht="12">
      <c r="G1735" s="257"/>
    </row>
    <row r="1736" ht="12">
      <c r="G1736" s="257"/>
    </row>
    <row r="1737" ht="12">
      <c r="G1737" s="257"/>
    </row>
    <row r="1738" ht="12">
      <c r="G1738" s="257"/>
    </row>
    <row r="1739" ht="12">
      <c r="G1739" s="257"/>
    </row>
    <row r="1740" ht="12">
      <c r="G1740" s="257"/>
    </row>
    <row r="1741" ht="12">
      <c r="G1741" s="257"/>
    </row>
    <row r="1742" ht="12">
      <c r="G1742" s="257"/>
    </row>
    <row r="1743" ht="12">
      <c r="G1743" s="257"/>
    </row>
    <row r="1744" ht="12">
      <c r="G1744" s="257"/>
    </row>
    <row r="1745" ht="12">
      <c r="G1745" s="257"/>
    </row>
    <row r="1746" ht="12">
      <c r="G1746" s="257"/>
    </row>
    <row r="1747" ht="12">
      <c r="G1747" s="257"/>
    </row>
    <row r="1748" ht="12">
      <c r="G1748" s="257"/>
    </row>
    <row r="1749" ht="12">
      <c r="G1749" s="257"/>
    </row>
    <row r="1750" ht="12">
      <c r="G1750" s="257"/>
    </row>
    <row r="1751" ht="12">
      <c r="G1751" s="257"/>
    </row>
    <row r="1752" ht="12">
      <c r="G1752" s="257"/>
    </row>
    <row r="1753" ht="12">
      <c r="G1753" s="257"/>
    </row>
    <row r="1754" ht="12">
      <c r="G1754" s="257"/>
    </row>
    <row r="1755" ht="12">
      <c r="G1755" s="257"/>
    </row>
    <row r="1756" ht="12">
      <c r="G1756" s="257"/>
    </row>
    <row r="1757" ht="12">
      <c r="G1757" s="257"/>
    </row>
    <row r="1758" ht="12">
      <c r="G1758" s="257"/>
    </row>
    <row r="1759" ht="12">
      <c r="G1759" s="257"/>
    </row>
    <row r="1760" ht="12">
      <c r="G1760" s="257"/>
    </row>
    <row r="1761" ht="12">
      <c r="G1761" s="257"/>
    </row>
    <row r="1762" ht="12">
      <c r="G1762" s="257"/>
    </row>
    <row r="1763" ht="12">
      <c r="G1763" s="257"/>
    </row>
    <row r="1764" ht="12">
      <c r="G1764" s="257"/>
    </row>
    <row r="1765" ht="12">
      <c r="G1765" s="257"/>
    </row>
    <row r="1766" ht="12">
      <c r="G1766" s="257"/>
    </row>
    <row r="1767" ht="12">
      <c r="G1767" s="257"/>
    </row>
    <row r="1768" ht="12">
      <c r="G1768" s="257"/>
    </row>
    <row r="1769" ht="12">
      <c r="G1769" s="257"/>
    </row>
    <row r="1770" ht="12">
      <c r="G1770" s="257"/>
    </row>
    <row r="1771" ht="12">
      <c r="G1771" s="257"/>
    </row>
    <row r="1772" ht="12">
      <c r="G1772" s="257"/>
    </row>
    <row r="1773" ht="12">
      <c r="G1773" s="257"/>
    </row>
    <row r="1774" ht="12">
      <c r="G1774" s="257"/>
    </row>
    <row r="1775" ht="12">
      <c r="G1775" s="257"/>
    </row>
    <row r="1776" ht="12">
      <c r="G1776" s="257"/>
    </row>
    <row r="1777" ht="12">
      <c r="G1777" s="257"/>
    </row>
    <row r="1778" ht="12">
      <c r="G1778" s="257"/>
    </row>
    <row r="1779" ht="12">
      <c r="G1779" s="257"/>
    </row>
    <row r="1780" ht="12">
      <c r="G1780" s="257"/>
    </row>
    <row r="1781" ht="12">
      <c r="G1781" s="257"/>
    </row>
    <row r="1782" ht="12">
      <c r="G1782" s="257"/>
    </row>
    <row r="1783" ht="12">
      <c r="G1783" s="257"/>
    </row>
    <row r="1784" ht="12">
      <c r="G1784" s="257"/>
    </row>
    <row r="1785" ht="12">
      <c r="G1785" s="257"/>
    </row>
    <row r="1786" ht="12">
      <c r="G1786" s="257"/>
    </row>
    <row r="1787" ht="12">
      <c r="G1787" s="257"/>
    </row>
    <row r="1788" ht="12">
      <c r="G1788" s="257"/>
    </row>
    <row r="1789" ht="12">
      <c r="G1789" s="257"/>
    </row>
    <row r="1790" ht="12">
      <c r="G1790" s="257"/>
    </row>
    <row r="1791" ht="12">
      <c r="G1791" s="257"/>
    </row>
    <row r="1792" ht="12">
      <c r="G1792" s="257"/>
    </row>
    <row r="1793" ht="12">
      <c r="G1793" s="257"/>
    </row>
    <row r="1794" ht="12">
      <c r="G1794" s="257"/>
    </row>
    <row r="1795" ht="12">
      <c r="G1795" s="257"/>
    </row>
    <row r="1796" ht="12">
      <c r="G1796" s="257"/>
    </row>
    <row r="1797" ht="12">
      <c r="G1797" s="257"/>
    </row>
    <row r="1798" ht="12">
      <c r="G1798" s="257"/>
    </row>
    <row r="1799" ht="12">
      <c r="G1799" s="257"/>
    </row>
    <row r="1800" ht="12">
      <c r="G1800" s="257"/>
    </row>
    <row r="1801" ht="12">
      <c r="G1801" s="257"/>
    </row>
    <row r="1802" ht="12">
      <c r="G1802" s="257"/>
    </row>
    <row r="1803" ht="12">
      <c r="G1803" s="257"/>
    </row>
    <row r="1804" ht="12">
      <c r="G1804" s="257"/>
    </row>
    <row r="1805" ht="12">
      <c r="G1805" s="257"/>
    </row>
    <row r="1806" ht="12">
      <c r="G1806" s="257"/>
    </row>
    <row r="1807" ht="12">
      <c r="G1807" s="257"/>
    </row>
    <row r="1808" ht="12">
      <c r="G1808" s="257"/>
    </row>
    <row r="1809" ht="12">
      <c r="G1809" s="257"/>
    </row>
    <row r="1810" ht="12">
      <c r="G1810" s="257"/>
    </row>
    <row r="1811" ht="12">
      <c r="G1811" s="257"/>
    </row>
    <row r="1812" ht="12">
      <c r="G1812" s="257"/>
    </row>
    <row r="1813" ht="12">
      <c r="G1813" s="257"/>
    </row>
    <row r="1814" ht="12">
      <c r="G1814" s="257"/>
    </row>
    <row r="1815" ht="12">
      <c r="G1815" s="257"/>
    </row>
    <row r="1816" ht="12">
      <c r="G1816" s="257"/>
    </row>
    <row r="1817" ht="12">
      <c r="G1817" s="257"/>
    </row>
    <row r="1818" ht="12">
      <c r="G1818" s="257"/>
    </row>
    <row r="1819" ht="12">
      <c r="G1819" s="257"/>
    </row>
    <row r="1820" ht="12">
      <c r="G1820" s="257"/>
    </row>
    <row r="1821" ht="12">
      <c r="G1821" s="257"/>
    </row>
    <row r="1822" ht="12">
      <c r="G1822" s="257"/>
    </row>
    <row r="1823" ht="12">
      <c r="G1823" s="257"/>
    </row>
    <row r="1824" ht="12">
      <c r="G1824" s="257"/>
    </row>
    <row r="1825" ht="12">
      <c r="G1825" s="257"/>
    </row>
    <row r="1826" ht="12">
      <c r="G1826" s="257"/>
    </row>
    <row r="1827" ht="12">
      <c r="G1827" s="257"/>
    </row>
    <row r="1828" ht="12">
      <c r="G1828" s="257"/>
    </row>
    <row r="1829" ht="12">
      <c r="G1829" s="257"/>
    </row>
    <row r="1830" ht="12">
      <c r="G1830" s="257"/>
    </row>
    <row r="1831" ht="12">
      <c r="G1831" s="257"/>
    </row>
    <row r="1832" ht="12">
      <c r="G1832" s="257"/>
    </row>
    <row r="1833" ht="12">
      <c r="G1833" s="257"/>
    </row>
    <row r="1834" ht="12">
      <c r="G1834" s="257"/>
    </row>
    <row r="1835" ht="12">
      <c r="G1835" s="257"/>
    </row>
    <row r="1836" ht="12">
      <c r="G1836" s="257"/>
    </row>
    <row r="1837" ht="12">
      <c r="G1837" s="257"/>
    </row>
    <row r="1838" ht="12">
      <c r="G1838" s="257"/>
    </row>
    <row r="1839" ht="12">
      <c r="G1839" s="257"/>
    </row>
    <row r="1840" ht="12">
      <c r="G1840" s="257"/>
    </row>
    <row r="1841" ht="12">
      <c r="G1841" s="257"/>
    </row>
    <row r="1842" ht="12">
      <c r="G1842" s="257"/>
    </row>
    <row r="1843" ht="12">
      <c r="G1843" s="257"/>
    </row>
    <row r="1844" ht="12">
      <c r="G1844" s="257"/>
    </row>
    <row r="1845" ht="12">
      <c r="G1845" s="257"/>
    </row>
    <row r="1846" ht="12">
      <c r="G1846" s="257"/>
    </row>
    <row r="1847" ht="12">
      <c r="G1847" s="257"/>
    </row>
    <row r="1848" ht="12">
      <c r="G1848" s="257"/>
    </row>
    <row r="1849" ht="12">
      <c r="G1849" s="257"/>
    </row>
    <row r="1850" ht="12">
      <c r="G1850" s="257"/>
    </row>
    <row r="1851" ht="12">
      <c r="G1851" s="257"/>
    </row>
    <row r="1852" ht="12">
      <c r="G1852" s="257"/>
    </row>
    <row r="1853" ht="12">
      <c r="G1853" s="257"/>
    </row>
    <row r="1854" ht="12">
      <c r="G1854" s="257"/>
    </row>
    <row r="1855" ht="12">
      <c r="G1855" s="257"/>
    </row>
    <row r="1856" ht="12">
      <c r="G1856" s="257"/>
    </row>
    <row r="1857" ht="12">
      <c r="G1857" s="257"/>
    </row>
    <row r="1858" ht="12">
      <c r="G1858" s="257"/>
    </row>
    <row r="1859" ht="12">
      <c r="G1859" s="257"/>
    </row>
    <row r="1860" ht="12">
      <c r="G1860" s="257"/>
    </row>
    <row r="1861" ht="12">
      <c r="G1861" s="257"/>
    </row>
    <row r="1862" ht="12">
      <c r="G1862" s="257"/>
    </row>
    <row r="1863" ht="12">
      <c r="G1863" s="257"/>
    </row>
    <row r="1864" ht="12">
      <c r="G1864" s="257"/>
    </row>
    <row r="1865" ht="12">
      <c r="G1865" s="257"/>
    </row>
    <row r="1866" ht="12">
      <c r="G1866" s="257"/>
    </row>
    <row r="1867" ht="12">
      <c r="G1867" s="257"/>
    </row>
    <row r="1868" ht="12">
      <c r="G1868" s="257"/>
    </row>
    <row r="1869" ht="12">
      <c r="G1869" s="257"/>
    </row>
    <row r="1870" ht="12">
      <c r="G1870" s="257"/>
    </row>
    <row r="1871" ht="12">
      <c r="G1871" s="257"/>
    </row>
    <row r="1872" ht="12">
      <c r="G1872" s="257"/>
    </row>
    <row r="1873" ht="12">
      <c r="G1873" s="257"/>
    </row>
    <row r="1874" ht="12">
      <c r="G1874" s="257"/>
    </row>
    <row r="1875" ht="12">
      <c r="G1875" s="257"/>
    </row>
    <row r="1876" ht="12">
      <c r="G1876" s="257"/>
    </row>
    <row r="1877" ht="12">
      <c r="G1877" s="257"/>
    </row>
    <row r="1878" ht="12">
      <c r="G1878" s="257"/>
    </row>
    <row r="1879" ht="12">
      <c r="G1879" s="257"/>
    </row>
    <row r="1880" ht="12">
      <c r="G1880" s="257"/>
    </row>
    <row r="1881" ht="12">
      <c r="G1881" s="257"/>
    </row>
    <row r="1882" ht="12">
      <c r="G1882" s="257"/>
    </row>
    <row r="1883" ht="12">
      <c r="G1883" s="257"/>
    </row>
    <row r="1884" ht="12">
      <c r="G1884" s="257"/>
    </row>
    <row r="1885" ht="12">
      <c r="G1885" s="257"/>
    </row>
    <row r="1886" ht="12">
      <c r="G1886" s="257"/>
    </row>
    <row r="1887" ht="12">
      <c r="G1887" s="257"/>
    </row>
    <row r="1888" ht="12">
      <c r="G1888" s="257"/>
    </row>
    <row r="1889" ht="12">
      <c r="G1889" s="257"/>
    </row>
    <row r="1890" ht="12">
      <c r="G1890" s="257"/>
    </row>
    <row r="1891" ht="12">
      <c r="G1891" s="257"/>
    </row>
    <row r="1892" ht="12">
      <c r="G1892" s="257"/>
    </row>
    <row r="1893" ht="12">
      <c r="G1893" s="257"/>
    </row>
    <row r="1894" ht="12">
      <c r="G1894" s="257"/>
    </row>
    <row r="1895" ht="12">
      <c r="G1895" s="257"/>
    </row>
    <row r="1896" ht="12">
      <c r="G1896" s="257"/>
    </row>
    <row r="1897" ht="12">
      <c r="G1897" s="257"/>
    </row>
    <row r="1898" ht="12">
      <c r="G1898" s="257"/>
    </row>
    <row r="1899" ht="12">
      <c r="G1899" s="257"/>
    </row>
    <row r="1900" ht="12">
      <c r="G1900" s="257"/>
    </row>
    <row r="1901" ht="12">
      <c r="G1901" s="257"/>
    </row>
    <row r="1902" ht="12">
      <c r="G1902" s="257"/>
    </row>
    <row r="1903" ht="12">
      <c r="G1903" s="257"/>
    </row>
    <row r="1904" ht="12">
      <c r="G1904" s="257"/>
    </row>
    <row r="1905" ht="12">
      <c r="G1905" s="257"/>
    </row>
    <row r="1906" ht="12">
      <c r="G1906" s="257"/>
    </row>
    <row r="1907" ht="12">
      <c r="G1907" s="257"/>
    </row>
    <row r="1908" ht="12">
      <c r="G1908" s="257"/>
    </row>
    <row r="1909" ht="12">
      <c r="G1909" s="257"/>
    </row>
    <row r="1910" ht="12">
      <c r="G1910" s="257"/>
    </row>
    <row r="1911" ht="12">
      <c r="G1911" s="257"/>
    </row>
    <row r="1912" ht="12">
      <c r="G1912" s="257"/>
    </row>
    <row r="1913" ht="12">
      <c r="G1913" s="257"/>
    </row>
    <row r="1914" ht="12">
      <c r="G1914" s="257"/>
    </row>
    <row r="1915" ht="12">
      <c r="G1915" s="257"/>
    </row>
    <row r="1916" ht="12">
      <c r="G1916" s="257"/>
    </row>
    <row r="1917" ht="12">
      <c r="G1917" s="257"/>
    </row>
    <row r="1918" ht="12">
      <c r="G1918" s="257"/>
    </row>
    <row r="1919" ht="12">
      <c r="G1919" s="257"/>
    </row>
    <row r="1920" ht="12">
      <c r="G1920" s="257"/>
    </row>
    <row r="1921" ht="12">
      <c r="G1921" s="257"/>
    </row>
    <row r="1922" ht="12">
      <c r="G1922" s="257"/>
    </row>
    <row r="1923" ht="12">
      <c r="G1923" s="257"/>
    </row>
    <row r="1924" ht="12">
      <c r="G1924" s="257"/>
    </row>
    <row r="1925" ht="12">
      <c r="G1925" s="257"/>
    </row>
    <row r="1926" ht="12">
      <c r="G1926" s="257"/>
    </row>
    <row r="1927" ht="12">
      <c r="G1927" s="257"/>
    </row>
    <row r="1928" ht="12">
      <c r="G1928" s="257"/>
    </row>
    <row r="1929" ht="12">
      <c r="G1929" s="257"/>
    </row>
    <row r="1930" ht="12">
      <c r="G1930" s="257"/>
    </row>
    <row r="1931" ht="12">
      <c r="G1931" s="257"/>
    </row>
    <row r="1932" ht="12">
      <c r="G1932" s="257"/>
    </row>
    <row r="1933" ht="12">
      <c r="G1933" s="257"/>
    </row>
    <row r="1934" ht="12">
      <c r="G1934" s="257"/>
    </row>
    <row r="1935" ht="12">
      <c r="G1935" s="257"/>
    </row>
    <row r="1936" ht="12">
      <c r="G1936" s="257"/>
    </row>
    <row r="1937" ht="12">
      <c r="G1937" s="257"/>
    </row>
    <row r="1938" ht="12">
      <c r="G1938" s="257"/>
    </row>
    <row r="1939" ht="12">
      <c r="G1939" s="257"/>
    </row>
    <row r="1940" ht="12">
      <c r="G1940" s="257"/>
    </row>
    <row r="1941" ht="12">
      <c r="G1941" s="257"/>
    </row>
    <row r="1942" ht="12">
      <c r="G1942" s="257"/>
    </row>
    <row r="1943" ht="12">
      <c r="G1943" s="257"/>
    </row>
    <row r="1944" ht="12">
      <c r="G1944" s="257"/>
    </row>
    <row r="1945" ht="12">
      <c r="G1945" s="257"/>
    </row>
    <row r="1946" ht="12">
      <c r="G1946" s="257"/>
    </row>
    <row r="1947" ht="12">
      <c r="G1947" s="257"/>
    </row>
    <row r="1948" ht="12">
      <c r="G1948" s="257"/>
    </row>
    <row r="1949" ht="12">
      <c r="G1949" s="257"/>
    </row>
    <row r="1950" ht="12">
      <c r="G1950" s="257"/>
    </row>
    <row r="1951" ht="12">
      <c r="G1951" s="257"/>
    </row>
    <row r="1952" ht="12">
      <c r="G1952" s="257"/>
    </row>
    <row r="1953" ht="12">
      <c r="G1953" s="257"/>
    </row>
    <row r="1954" ht="12">
      <c r="G1954" s="257"/>
    </row>
    <row r="1955" ht="12">
      <c r="G1955" s="257"/>
    </row>
    <row r="1956" ht="12">
      <c r="G1956" s="257"/>
    </row>
    <row r="1957" ht="12">
      <c r="G1957" s="257"/>
    </row>
    <row r="1958" ht="12">
      <c r="G1958" s="257"/>
    </row>
    <row r="1959" ht="12">
      <c r="G1959" s="257"/>
    </row>
    <row r="1960" ht="12">
      <c r="G1960" s="257"/>
    </row>
    <row r="1961" ht="12">
      <c r="G1961" s="257"/>
    </row>
    <row r="1962" ht="12">
      <c r="G1962" s="257"/>
    </row>
    <row r="1963" ht="12">
      <c r="G1963" s="257"/>
    </row>
    <row r="1964" ht="12">
      <c r="G1964" s="257"/>
    </row>
    <row r="1965" ht="12">
      <c r="G1965" s="257"/>
    </row>
    <row r="1966" ht="12">
      <c r="G1966" s="257"/>
    </row>
    <row r="1967" ht="12">
      <c r="G1967" s="257"/>
    </row>
    <row r="1968" ht="12">
      <c r="G1968" s="257"/>
    </row>
    <row r="1969" ht="12">
      <c r="G1969" s="257"/>
    </row>
    <row r="1970" ht="12">
      <c r="G1970" s="257"/>
    </row>
    <row r="1971" ht="12">
      <c r="G1971" s="257"/>
    </row>
    <row r="1972" ht="12">
      <c r="G1972" s="257"/>
    </row>
    <row r="1973" ht="12">
      <c r="G1973" s="257"/>
    </row>
    <row r="1974" ht="12">
      <c r="G1974" s="257"/>
    </row>
    <row r="1975" ht="12">
      <c r="G1975" s="257"/>
    </row>
    <row r="1976" ht="12">
      <c r="G1976" s="257"/>
    </row>
    <row r="1977" ht="12">
      <c r="G1977" s="257"/>
    </row>
    <row r="1978" ht="12">
      <c r="G1978" s="257"/>
    </row>
    <row r="1979" ht="12">
      <c r="G1979" s="257"/>
    </row>
    <row r="1980" ht="12">
      <c r="G1980" s="257"/>
    </row>
    <row r="1981" ht="12">
      <c r="G1981" s="257"/>
    </row>
    <row r="1982" ht="12">
      <c r="G1982" s="257"/>
    </row>
    <row r="1983" ht="12">
      <c r="G1983" s="257"/>
    </row>
    <row r="1984" ht="12">
      <c r="G1984" s="257"/>
    </row>
    <row r="1985" ht="12">
      <c r="G1985" s="257"/>
    </row>
    <row r="1986" ht="12">
      <c r="G1986" s="257"/>
    </row>
    <row r="1987" ht="12">
      <c r="G1987" s="257"/>
    </row>
    <row r="1988" ht="12">
      <c r="G1988" s="257"/>
    </row>
    <row r="1989" ht="12">
      <c r="G1989" s="257"/>
    </row>
    <row r="1990" ht="12">
      <c r="G1990" s="257"/>
    </row>
    <row r="1991" ht="12">
      <c r="G1991" s="257"/>
    </row>
    <row r="1992" ht="12">
      <c r="G1992" s="257"/>
    </row>
    <row r="1993" ht="12">
      <c r="G1993" s="257"/>
    </row>
    <row r="1994" ht="12">
      <c r="G1994" s="257"/>
    </row>
    <row r="1995" ht="12">
      <c r="G1995" s="257"/>
    </row>
    <row r="1996" ht="12">
      <c r="G1996" s="257"/>
    </row>
    <row r="1997" ht="12">
      <c r="G1997" s="257"/>
    </row>
    <row r="1998" ht="12">
      <c r="G1998" s="257"/>
    </row>
    <row r="1999" ht="12">
      <c r="G1999" s="257"/>
    </row>
    <row r="2000" ht="12">
      <c r="G2000" s="257"/>
    </row>
    <row r="2001" ht="12">
      <c r="G2001" s="257"/>
    </row>
    <row r="2002" ht="12">
      <c r="G2002" s="257"/>
    </row>
    <row r="2003" ht="12">
      <c r="G2003" s="257"/>
    </row>
    <row r="2004" ht="12">
      <c r="G2004" s="257"/>
    </row>
    <row r="2005" ht="12">
      <c r="G2005" s="257"/>
    </row>
    <row r="2006" ht="12">
      <c r="G2006" s="257"/>
    </row>
    <row r="2007" ht="12">
      <c r="G2007" s="257"/>
    </row>
    <row r="2008" ht="12">
      <c r="G2008" s="257"/>
    </row>
    <row r="2009" ht="12">
      <c r="G2009" s="257"/>
    </row>
    <row r="2010" ht="12">
      <c r="G2010" s="257"/>
    </row>
    <row r="2011" ht="12">
      <c r="G2011" s="257"/>
    </row>
    <row r="2012" ht="12">
      <c r="G2012" s="257"/>
    </row>
    <row r="2013" ht="12">
      <c r="G2013" s="257"/>
    </row>
    <row r="2014" ht="12">
      <c r="G2014" s="257"/>
    </row>
    <row r="2015" ht="12">
      <c r="G2015" s="257"/>
    </row>
    <row r="2016" ht="12">
      <c r="G2016" s="257"/>
    </row>
    <row r="2017" ht="12">
      <c r="G2017" s="257"/>
    </row>
    <row r="2018" ht="12">
      <c r="G2018" s="257"/>
    </row>
    <row r="2019" ht="12">
      <c r="G2019" s="257"/>
    </row>
    <row r="2020" ht="12">
      <c r="G2020" s="257"/>
    </row>
    <row r="2021" ht="12">
      <c r="G2021" s="257"/>
    </row>
    <row r="2022" ht="12">
      <c r="G2022" s="257"/>
    </row>
    <row r="2023" ht="12">
      <c r="G2023" s="257"/>
    </row>
    <row r="2024" ht="12">
      <c r="G2024" s="257"/>
    </row>
    <row r="2025" ht="12">
      <c r="G2025" s="257"/>
    </row>
    <row r="2026" ht="12">
      <c r="G2026" s="257"/>
    </row>
    <row r="2027" ht="12">
      <c r="G2027" s="257"/>
    </row>
    <row r="2028" ht="12">
      <c r="G2028" s="257"/>
    </row>
    <row r="2029" ht="12">
      <c r="G2029" s="257"/>
    </row>
    <row r="2030" ht="12">
      <c r="G2030" s="257"/>
    </row>
    <row r="2031" ht="12">
      <c r="G2031" s="257"/>
    </row>
    <row r="2032" ht="12">
      <c r="G2032" s="257"/>
    </row>
    <row r="2033" ht="12">
      <c r="G2033" s="257"/>
    </row>
    <row r="2034" ht="12">
      <c r="G2034" s="257"/>
    </row>
    <row r="2035" ht="12">
      <c r="G2035" s="257"/>
    </row>
    <row r="2036" ht="12">
      <c r="G2036" s="257"/>
    </row>
    <row r="2037" ht="12">
      <c r="G2037" s="257"/>
    </row>
    <row r="2038" ht="12">
      <c r="G2038" s="257"/>
    </row>
    <row r="2039" ht="12">
      <c r="G2039" s="257"/>
    </row>
    <row r="2040" ht="12">
      <c r="G2040" s="257"/>
    </row>
    <row r="2041" ht="12">
      <c r="G2041" s="257"/>
    </row>
    <row r="2042" ht="12">
      <c r="G2042" s="257"/>
    </row>
    <row r="2043" ht="12">
      <c r="G2043" s="257"/>
    </row>
    <row r="2044" ht="12">
      <c r="G2044" s="257"/>
    </row>
    <row r="2045" ht="12">
      <c r="G2045" s="257"/>
    </row>
    <row r="2046" ht="12">
      <c r="G2046" s="257"/>
    </row>
    <row r="2047" ht="12">
      <c r="G2047" s="257"/>
    </row>
    <row r="2048" ht="12">
      <c r="G2048" s="257"/>
    </row>
    <row r="2049" ht="12">
      <c r="G2049" s="257"/>
    </row>
    <row r="2050" ht="12">
      <c r="G2050" s="257"/>
    </row>
    <row r="2051" ht="12">
      <c r="G2051" s="257"/>
    </row>
    <row r="2052" ht="12">
      <c r="G2052" s="257"/>
    </row>
    <row r="2053" ht="12">
      <c r="G2053" s="257"/>
    </row>
    <row r="2054" ht="12">
      <c r="G2054" s="257"/>
    </row>
    <row r="2055" ht="12">
      <c r="G2055" s="257"/>
    </row>
    <row r="2056" ht="12">
      <c r="G2056" s="257"/>
    </row>
    <row r="2057" ht="12">
      <c r="G2057" s="257"/>
    </row>
    <row r="2058" ht="12">
      <c r="G2058" s="257"/>
    </row>
    <row r="2059" ht="12">
      <c r="G2059" s="257"/>
    </row>
    <row r="2060" ht="12">
      <c r="G2060" s="257"/>
    </row>
    <row r="2061" ht="12">
      <c r="G2061" s="257"/>
    </row>
    <row r="2062" ht="12">
      <c r="G2062" s="257"/>
    </row>
    <row r="2063" ht="12">
      <c r="G2063" s="257"/>
    </row>
    <row r="2064" ht="12">
      <c r="G2064" s="257"/>
    </row>
    <row r="2065" ht="12">
      <c r="G2065" s="257"/>
    </row>
    <row r="2066" ht="12">
      <c r="G2066" s="257"/>
    </row>
    <row r="2067" ht="12">
      <c r="G2067" s="257"/>
    </row>
    <row r="2068" ht="12">
      <c r="G2068" s="257"/>
    </row>
    <row r="2069" ht="12">
      <c r="G2069" s="257"/>
    </row>
    <row r="2070" ht="12">
      <c r="G2070" s="257"/>
    </row>
    <row r="2071" ht="12">
      <c r="G2071" s="257"/>
    </row>
    <row r="2072" ht="12">
      <c r="G2072" s="257"/>
    </row>
    <row r="2073" ht="12">
      <c r="G2073" s="257"/>
    </row>
    <row r="2074" ht="12">
      <c r="G2074" s="257"/>
    </row>
    <row r="2075" ht="12">
      <c r="G2075" s="257"/>
    </row>
    <row r="2076" ht="12">
      <c r="G2076" s="257"/>
    </row>
    <row r="2077" ht="12">
      <c r="G2077" s="257"/>
    </row>
    <row r="2078" ht="12">
      <c r="G2078" s="257"/>
    </row>
    <row r="2079" ht="12">
      <c r="G2079" s="257"/>
    </row>
    <row r="2080" ht="12">
      <c r="G2080" s="257"/>
    </row>
    <row r="2081" ht="12">
      <c r="G2081" s="257"/>
    </row>
    <row r="2082" ht="12">
      <c r="G2082" s="257"/>
    </row>
    <row r="2083" ht="12">
      <c r="G2083" s="257"/>
    </row>
    <row r="2084" ht="12">
      <c r="G2084" s="257"/>
    </row>
    <row r="2085" ht="12">
      <c r="G2085" s="257"/>
    </row>
    <row r="2086" ht="12">
      <c r="G2086" s="257"/>
    </row>
    <row r="2087" ht="12">
      <c r="G2087" s="257"/>
    </row>
    <row r="2088" ht="12">
      <c r="G2088" s="257"/>
    </row>
    <row r="2089" ht="12">
      <c r="G2089" s="257"/>
    </row>
    <row r="2090" ht="12">
      <c r="G2090" s="257"/>
    </row>
    <row r="2091" ht="12">
      <c r="G2091" s="257"/>
    </row>
    <row r="2092" ht="12">
      <c r="G2092" s="257"/>
    </row>
    <row r="2093" ht="12">
      <c r="G2093" s="257"/>
    </row>
    <row r="2094" ht="12">
      <c r="G2094" s="257"/>
    </row>
    <row r="2095" ht="12">
      <c r="G2095" s="257"/>
    </row>
    <row r="2096" ht="12">
      <c r="G2096" s="257"/>
    </row>
    <row r="2097" ht="12">
      <c r="G2097" s="257"/>
    </row>
    <row r="2098" ht="12">
      <c r="G2098" s="257"/>
    </row>
    <row r="2099" ht="12">
      <c r="G2099" s="257"/>
    </row>
    <row r="2100" ht="12">
      <c r="G2100" s="257"/>
    </row>
    <row r="2101" ht="12">
      <c r="G2101" s="257"/>
    </row>
    <row r="2102" ht="12">
      <c r="G2102" s="257"/>
    </row>
    <row r="2103" ht="12">
      <c r="G2103" s="257"/>
    </row>
    <row r="2104" ht="12">
      <c r="G2104" s="257"/>
    </row>
    <row r="2105" ht="12">
      <c r="G2105" s="257"/>
    </row>
    <row r="2106" ht="12">
      <c r="G2106" s="257"/>
    </row>
    <row r="2107" ht="12">
      <c r="G2107" s="257"/>
    </row>
    <row r="2108" ht="12">
      <c r="G2108" s="257"/>
    </row>
    <row r="2109" ht="12">
      <c r="G2109" s="257"/>
    </row>
    <row r="2110" ht="12">
      <c r="G2110" s="257"/>
    </row>
    <row r="2111" ht="12">
      <c r="G2111" s="257"/>
    </row>
    <row r="2112" ht="12">
      <c r="G2112" s="257"/>
    </row>
    <row r="2113" ht="12">
      <c r="G2113" s="257"/>
    </row>
    <row r="2114" ht="12">
      <c r="G2114" s="257"/>
    </row>
    <row r="2115" ht="12">
      <c r="G2115" s="257"/>
    </row>
    <row r="2116" ht="12">
      <c r="G2116" s="257"/>
    </row>
    <row r="2117" ht="12">
      <c r="G2117" s="257"/>
    </row>
    <row r="2118" ht="12">
      <c r="G2118" s="257"/>
    </row>
    <row r="2119" ht="12">
      <c r="G2119" s="257"/>
    </row>
    <row r="2120" ht="12">
      <c r="G2120" s="257"/>
    </row>
    <row r="2121" ht="12">
      <c r="G2121" s="257"/>
    </row>
    <row r="2122" ht="12">
      <c r="G2122" s="257"/>
    </row>
    <row r="2123" ht="12">
      <c r="G2123" s="257"/>
    </row>
    <row r="2124" ht="12">
      <c r="G2124" s="257"/>
    </row>
    <row r="2125" ht="12">
      <c r="G2125" s="257"/>
    </row>
    <row r="2126" ht="12">
      <c r="G2126" s="257"/>
    </row>
    <row r="2127" ht="12">
      <c r="G2127" s="257"/>
    </row>
    <row r="2128" ht="12">
      <c r="G2128" s="257"/>
    </row>
    <row r="2129" ht="12">
      <c r="G2129" s="257"/>
    </row>
    <row r="2130" ht="12">
      <c r="G2130" s="257"/>
    </row>
    <row r="2131" ht="12">
      <c r="G2131" s="257"/>
    </row>
    <row r="2132" ht="12">
      <c r="G2132" s="257"/>
    </row>
    <row r="2133" ht="12">
      <c r="G2133" s="257"/>
    </row>
    <row r="2134" ht="12">
      <c r="G2134" s="257"/>
    </row>
    <row r="2135" ht="12">
      <c r="G2135" s="257"/>
    </row>
    <row r="2136" ht="12">
      <c r="G2136" s="257"/>
    </row>
    <row r="2137" ht="12">
      <c r="G2137" s="257"/>
    </row>
    <row r="2138" ht="12">
      <c r="G2138" s="257"/>
    </row>
    <row r="2139" ht="12">
      <c r="G2139" s="257"/>
    </row>
    <row r="2140" ht="12">
      <c r="G2140" s="257"/>
    </row>
    <row r="2141" ht="12">
      <c r="G2141" s="257"/>
    </row>
    <row r="2142" ht="12">
      <c r="G2142" s="257"/>
    </row>
    <row r="2143" ht="12">
      <c r="G2143" s="257"/>
    </row>
    <row r="2144" ht="12">
      <c r="G2144" s="257"/>
    </row>
    <row r="2145" ht="12">
      <c r="G2145" s="257"/>
    </row>
    <row r="2146" ht="12">
      <c r="G2146" s="257"/>
    </row>
    <row r="2147" ht="12">
      <c r="G2147" s="257"/>
    </row>
    <row r="2148" ht="12">
      <c r="G2148" s="257"/>
    </row>
    <row r="2149" ht="12">
      <c r="G2149" s="257"/>
    </row>
    <row r="2150" ht="12">
      <c r="G2150" s="257"/>
    </row>
    <row r="2151" ht="12">
      <c r="G2151" s="257"/>
    </row>
    <row r="2152" ht="12">
      <c r="G2152" s="257"/>
    </row>
    <row r="2153" ht="12">
      <c r="G2153" s="257"/>
    </row>
    <row r="2154" ht="12">
      <c r="G2154" s="257"/>
    </row>
    <row r="2155" ht="12">
      <c r="G2155" s="257"/>
    </row>
    <row r="2156" ht="12">
      <c r="G2156" s="257"/>
    </row>
    <row r="2157" ht="12">
      <c r="G2157" s="257"/>
    </row>
    <row r="2158" ht="12">
      <c r="G2158" s="257"/>
    </row>
    <row r="2159" ht="12">
      <c r="G2159" s="257"/>
    </row>
    <row r="2160" ht="12">
      <c r="G2160" s="257"/>
    </row>
    <row r="2161" ht="12">
      <c r="G2161" s="257"/>
    </row>
    <row r="2162" ht="12">
      <c r="G2162" s="257"/>
    </row>
    <row r="2163" ht="12">
      <c r="G2163" s="257"/>
    </row>
    <row r="2164" ht="12">
      <c r="G2164" s="257"/>
    </row>
    <row r="2165" ht="12">
      <c r="G2165" s="257"/>
    </row>
    <row r="2166" ht="12">
      <c r="G2166" s="257"/>
    </row>
    <row r="2167" ht="12">
      <c r="G2167" s="257"/>
    </row>
    <row r="2168" ht="12">
      <c r="G2168" s="257"/>
    </row>
    <row r="2169" ht="12">
      <c r="G2169" s="257"/>
    </row>
    <row r="2170" ht="12">
      <c r="G2170" s="257"/>
    </row>
    <row r="2171" ht="12">
      <c r="G2171" s="257"/>
    </row>
    <row r="2172" ht="12">
      <c r="G2172" s="257"/>
    </row>
    <row r="2173" ht="12">
      <c r="G2173" s="257"/>
    </row>
    <row r="2174" ht="12">
      <c r="G2174" s="257"/>
    </row>
    <row r="2175" ht="12">
      <c r="G2175" s="257"/>
    </row>
    <row r="2176" ht="12">
      <c r="G2176" s="257"/>
    </row>
    <row r="2177" ht="12">
      <c r="G2177" s="257"/>
    </row>
    <row r="2178" ht="12">
      <c r="G2178" s="257"/>
    </row>
    <row r="2179" ht="12">
      <c r="G2179" s="257"/>
    </row>
    <row r="2180" ht="12">
      <c r="G2180" s="257"/>
    </row>
    <row r="2181" ht="12">
      <c r="G2181" s="257"/>
    </row>
    <row r="2182" ht="12">
      <c r="G2182" s="257"/>
    </row>
    <row r="2183" ht="12">
      <c r="G2183" s="257"/>
    </row>
    <row r="2184" ht="12">
      <c r="G2184" s="257"/>
    </row>
    <row r="2185" ht="12">
      <c r="G2185" s="257"/>
    </row>
    <row r="2186" ht="12">
      <c r="G2186" s="257"/>
    </row>
    <row r="2187" ht="12">
      <c r="G2187" s="257"/>
    </row>
    <row r="2188" ht="12">
      <c r="G2188" s="257"/>
    </row>
    <row r="2189" ht="12">
      <c r="G2189" s="257"/>
    </row>
    <row r="2190" ht="12">
      <c r="G2190" s="257"/>
    </row>
    <row r="2191" ht="12">
      <c r="G2191" s="257"/>
    </row>
    <row r="2192" ht="12">
      <c r="G2192" s="257"/>
    </row>
    <row r="2193" ht="12">
      <c r="G2193" s="257"/>
    </row>
    <row r="2194" ht="12">
      <c r="G2194" s="257"/>
    </row>
    <row r="2195" ht="12">
      <c r="G2195" s="257"/>
    </row>
    <row r="2196" ht="12">
      <c r="G2196" s="257"/>
    </row>
    <row r="2197" ht="12">
      <c r="G2197" s="257"/>
    </row>
    <row r="2198" ht="12">
      <c r="G2198" s="257"/>
    </row>
    <row r="2199" ht="12">
      <c r="G2199" s="257"/>
    </row>
    <row r="2200" ht="12">
      <c r="G2200" s="257"/>
    </row>
    <row r="2201" ht="12">
      <c r="G2201" s="257"/>
    </row>
    <row r="2202" ht="12">
      <c r="G2202" s="257"/>
    </row>
    <row r="2203" ht="12">
      <c r="G2203" s="257"/>
    </row>
    <row r="2204" ht="12">
      <c r="G2204" s="257"/>
    </row>
    <row r="2205" ht="12">
      <c r="G2205" s="257"/>
    </row>
    <row r="2206" ht="12">
      <c r="G2206" s="257"/>
    </row>
    <row r="2207" ht="12">
      <c r="G2207" s="257"/>
    </row>
    <row r="2208" ht="12">
      <c r="G2208" s="257"/>
    </row>
    <row r="2209" ht="12">
      <c r="G2209" s="257"/>
    </row>
    <row r="2210" ht="12">
      <c r="G2210" s="257"/>
    </row>
    <row r="2211" ht="12">
      <c r="G2211" s="257"/>
    </row>
    <row r="2212" ht="12">
      <c r="G2212" s="257"/>
    </row>
    <row r="2213" ht="12">
      <c r="G2213" s="257"/>
    </row>
    <row r="2214" ht="12">
      <c r="G2214" s="257"/>
    </row>
    <row r="2215" ht="12">
      <c r="G2215" s="257"/>
    </row>
    <row r="2216" ht="12">
      <c r="G2216" s="257"/>
    </row>
    <row r="2217" ht="12">
      <c r="G2217" s="257"/>
    </row>
    <row r="2218" ht="12">
      <c r="G2218" s="257"/>
    </row>
    <row r="2219" ht="12">
      <c r="G2219" s="257"/>
    </row>
    <row r="2220" ht="12">
      <c r="G2220" s="257"/>
    </row>
    <row r="2221" ht="12">
      <c r="G2221" s="257"/>
    </row>
    <row r="2222" ht="12">
      <c r="G2222" s="257"/>
    </row>
    <row r="2223" ht="12">
      <c r="G2223" s="257"/>
    </row>
    <row r="2224" ht="12">
      <c r="G2224" s="257"/>
    </row>
    <row r="2225" ht="12">
      <c r="G2225" s="257"/>
    </row>
    <row r="2226" ht="12">
      <c r="G2226" s="257"/>
    </row>
    <row r="2227" ht="12">
      <c r="G2227" s="257"/>
    </row>
    <row r="2228" ht="12">
      <c r="G2228" s="257"/>
    </row>
    <row r="2229" ht="12">
      <c r="G2229" s="257"/>
    </row>
    <row r="2230" ht="12">
      <c r="G2230" s="257"/>
    </row>
    <row r="2231" ht="12">
      <c r="G2231" s="257"/>
    </row>
    <row r="2232" ht="12">
      <c r="G2232" s="257"/>
    </row>
    <row r="2233" ht="12">
      <c r="G2233" s="257"/>
    </row>
    <row r="2234" ht="12">
      <c r="G2234" s="257"/>
    </row>
    <row r="2235" ht="12">
      <c r="G2235" s="257"/>
    </row>
    <row r="2236" ht="12">
      <c r="G2236" s="257"/>
    </row>
    <row r="2237" ht="12">
      <c r="G2237" s="257"/>
    </row>
    <row r="2238" ht="12">
      <c r="G2238" s="257"/>
    </row>
    <row r="2239" ht="12">
      <c r="G2239" s="257"/>
    </row>
    <row r="2240" ht="12">
      <c r="G2240" s="257"/>
    </row>
    <row r="2241" ht="12">
      <c r="G2241" s="257"/>
    </row>
    <row r="2242" ht="12">
      <c r="G2242" s="257"/>
    </row>
    <row r="2243" ht="12">
      <c r="G2243" s="257"/>
    </row>
    <row r="2244" ht="12">
      <c r="G2244" s="257"/>
    </row>
    <row r="2245" ht="12">
      <c r="G2245" s="257"/>
    </row>
    <row r="2246" ht="12">
      <c r="G2246" s="257"/>
    </row>
    <row r="2247" ht="12">
      <c r="G2247" s="257"/>
    </row>
    <row r="2248" ht="12">
      <c r="G2248" s="257"/>
    </row>
    <row r="2249" ht="12">
      <c r="G2249" s="257"/>
    </row>
    <row r="2250" ht="12">
      <c r="G2250" s="257"/>
    </row>
    <row r="2251" ht="12">
      <c r="G2251" s="257"/>
    </row>
    <row r="2252" ht="12">
      <c r="G2252" s="257"/>
    </row>
    <row r="2253" ht="12">
      <c r="G2253" s="257"/>
    </row>
    <row r="2254" ht="12">
      <c r="G2254" s="257"/>
    </row>
    <row r="2255" ht="12">
      <c r="G2255" s="257"/>
    </row>
    <row r="2256" ht="12">
      <c r="G2256" s="257"/>
    </row>
    <row r="2257" ht="12">
      <c r="G2257" s="257"/>
    </row>
    <row r="2258" ht="12">
      <c r="G2258" s="257"/>
    </row>
    <row r="2259" ht="12">
      <c r="G2259" s="257"/>
    </row>
    <row r="2260" ht="12">
      <c r="G2260" s="257"/>
    </row>
    <row r="2261" ht="12">
      <c r="G2261" s="257"/>
    </row>
    <row r="2262" ht="12">
      <c r="G2262" s="257"/>
    </row>
    <row r="2263" ht="12">
      <c r="G2263" s="257"/>
    </row>
    <row r="2264" ht="12">
      <c r="G2264" s="257"/>
    </row>
    <row r="2265" ht="12">
      <c r="G2265" s="257"/>
    </row>
    <row r="2266" ht="12">
      <c r="G2266" s="257"/>
    </row>
    <row r="2267" ht="12">
      <c r="G2267" s="257"/>
    </row>
    <row r="2268" ht="12">
      <c r="G2268" s="257"/>
    </row>
    <row r="2269" ht="12">
      <c r="G2269" s="257"/>
    </row>
    <row r="2270" ht="12">
      <c r="G2270" s="257"/>
    </row>
    <row r="2271" ht="12">
      <c r="G2271" s="257"/>
    </row>
    <row r="2272" ht="12">
      <c r="G2272" s="257"/>
    </row>
    <row r="2273" ht="12">
      <c r="G2273" s="257"/>
    </row>
    <row r="2274" ht="12">
      <c r="G2274" s="257"/>
    </row>
    <row r="2275" ht="12">
      <c r="G2275" s="257"/>
    </row>
    <row r="2276" ht="12">
      <c r="G2276" s="257"/>
    </row>
    <row r="2277" ht="12">
      <c r="G2277" s="257"/>
    </row>
    <row r="2278" ht="12">
      <c r="G2278" s="257"/>
    </row>
    <row r="2279" ht="12">
      <c r="G2279" s="257"/>
    </row>
    <row r="2280" ht="12">
      <c r="G2280" s="257"/>
    </row>
    <row r="2281" ht="12">
      <c r="G2281" s="257"/>
    </row>
    <row r="2282" ht="12">
      <c r="G2282" s="257"/>
    </row>
    <row r="2283" ht="12">
      <c r="G2283" s="257"/>
    </row>
    <row r="2284" ht="12">
      <c r="G2284" s="257"/>
    </row>
    <row r="2285" ht="12">
      <c r="G2285" s="257"/>
    </row>
    <row r="2286" ht="12">
      <c r="G2286" s="257"/>
    </row>
    <row r="2287" ht="12">
      <c r="G2287" s="257"/>
    </row>
    <row r="2288" ht="12">
      <c r="G2288" s="257"/>
    </row>
    <row r="2289" ht="12">
      <c r="G2289" s="257"/>
    </row>
    <row r="2290" ht="12">
      <c r="G2290" s="257"/>
    </row>
    <row r="2291" ht="12">
      <c r="G2291" s="257"/>
    </row>
    <row r="2292" ht="12">
      <c r="G2292" s="257"/>
    </row>
    <row r="2293" ht="12">
      <c r="G2293" s="257"/>
    </row>
    <row r="2294" ht="12">
      <c r="G2294" s="257"/>
    </row>
    <row r="2295" ht="12">
      <c r="G2295" s="257"/>
    </row>
    <row r="2296" ht="12">
      <c r="G2296" s="257"/>
    </row>
    <row r="2297" ht="12">
      <c r="G2297" s="257"/>
    </row>
    <row r="2298" ht="12">
      <c r="G2298" s="257"/>
    </row>
    <row r="2299" ht="12">
      <c r="G2299" s="257"/>
    </row>
    <row r="2300" ht="12">
      <c r="G2300" s="257"/>
    </row>
    <row r="2301" ht="12">
      <c r="G2301" s="257"/>
    </row>
    <row r="2302" ht="12">
      <c r="G2302" s="257"/>
    </row>
    <row r="2303" ht="12">
      <c r="G2303" s="257"/>
    </row>
    <row r="2304" ht="12">
      <c r="G2304" s="257"/>
    </row>
    <row r="2305" ht="12">
      <c r="G2305" s="257"/>
    </row>
    <row r="2306" ht="12">
      <c r="G2306" s="257"/>
    </row>
    <row r="2307" ht="12">
      <c r="G2307" s="257"/>
    </row>
    <row r="2308" ht="12">
      <c r="G2308" s="257"/>
    </row>
    <row r="2309" ht="12">
      <c r="G2309" s="257"/>
    </row>
    <row r="2310" ht="12">
      <c r="G2310" s="257"/>
    </row>
    <row r="2311" ht="12">
      <c r="G2311" s="257"/>
    </row>
    <row r="2312" ht="12">
      <c r="G2312" s="257"/>
    </row>
    <row r="2313" ht="12">
      <c r="G2313" s="257"/>
    </row>
    <row r="2314" ht="12">
      <c r="G2314" s="257"/>
    </row>
    <row r="2315" ht="12">
      <c r="G2315" s="257"/>
    </row>
    <row r="2316" ht="12">
      <c r="G2316" s="257"/>
    </row>
    <row r="2317" ht="12">
      <c r="G2317" s="257"/>
    </row>
    <row r="2318" ht="12">
      <c r="G2318" s="257"/>
    </row>
    <row r="2319" ht="12">
      <c r="G2319" s="257"/>
    </row>
    <row r="2320" ht="12">
      <c r="G2320" s="257"/>
    </row>
    <row r="2321" ht="12">
      <c r="G2321" s="257"/>
    </row>
    <row r="2322" ht="12">
      <c r="G2322" s="257"/>
    </row>
    <row r="2323" ht="12">
      <c r="G2323" s="257"/>
    </row>
    <row r="2324" ht="12">
      <c r="G2324" s="257"/>
    </row>
    <row r="2325" ht="12">
      <c r="G2325" s="257"/>
    </row>
    <row r="2326" ht="12">
      <c r="G2326" s="257"/>
    </row>
    <row r="2327" ht="12">
      <c r="G2327" s="257"/>
    </row>
    <row r="2328" ht="12">
      <c r="G2328" s="257"/>
    </row>
    <row r="2329" ht="12">
      <c r="G2329" s="257"/>
    </row>
    <row r="2330" ht="12">
      <c r="G2330" s="257"/>
    </row>
    <row r="2331" ht="12">
      <c r="G2331" s="257"/>
    </row>
    <row r="2332" ht="12">
      <c r="G2332" s="257"/>
    </row>
    <row r="2333" ht="12">
      <c r="G2333" s="257"/>
    </row>
    <row r="2334" ht="12">
      <c r="G2334" s="257"/>
    </row>
    <row r="2335" ht="12">
      <c r="G2335" s="257"/>
    </row>
    <row r="2336" ht="12">
      <c r="G2336" s="257"/>
    </row>
    <row r="2337" ht="12">
      <c r="G2337" s="257"/>
    </row>
    <row r="2338" ht="12">
      <c r="G2338" s="257"/>
    </row>
    <row r="2339" ht="12">
      <c r="G2339" s="257"/>
    </row>
    <row r="2340" ht="12">
      <c r="G2340" s="257"/>
    </row>
    <row r="2341" ht="12">
      <c r="G2341" s="257"/>
    </row>
    <row r="2342" ht="12">
      <c r="G2342" s="257"/>
    </row>
    <row r="2343" ht="12">
      <c r="G2343" s="257"/>
    </row>
    <row r="2344" ht="12">
      <c r="G2344" s="257"/>
    </row>
    <row r="2345" ht="12">
      <c r="G2345" s="257"/>
    </row>
    <row r="2346" ht="12">
      <c r="G2346" s="257"/>
    </row>
    <row r="2347" ht="12">
      <c r="G2347" s="257"/>
    </row>
    <row r="2348" ht="12">
      <c r="G2348" s="257"/>
    </row>
    <row r="2349" ht="12">
      <c r="G2349" s="257"/>
    </row>
    <row r="2350" ht="12">
      <c r="G2350" s="257"/>
    </row>
    <row r="2351" ht="12">
      <c r="G2351" s="257"/>
    </row>
    <row r="2352" ht="12">
      <c r="G2352" s="257"/>
    </row>
    <row r="2353" ht="12">
      <c r="G2353" s="257"/>
    </row>
    <row r="2354" ht="12">
      <c r="G2354" s="257"/>
    </row>
    <row r="2355" ht="12">
      <c r="G2355" s="257"/>
    </row>
    <row r="2356" ht="12">
      <c r="G2356" s="257"/>
    </row>
    <row r="2357" ht="12">
      <c r="G2357" s="257"/>
    </row>
    <row r="2358" ht="12">
      <c r="G2358" s="257"/>
    </row>
    <row r="2359" ht="12">
      <c r="G2359" s="257"/>
    </row>
    <row r="2360" ht="12">
      <c r="G2360" s="257"/>
    </row>
    <row r="2361" ht="12">
      <c r="G2361" s="257"/>
    </row>
    <row r="2362" ht="12">
      <c r="G2362" s="257"/>
    </row>
    <row r="2363" ht="12">
      <c r="G2363" s="257"/>
    </row>
    <row r="2364" ht="12">
      <c r="G2364" s="257"/>
    </row>
    <row r="2365" ht="12">
      <c r="G2365" s="257"/>
    </row>
    <row r="2366" ht="12">
      <c r="G2366" s="257"/>
    </row>
    <row r="2367" ht="12">
      <c r="G2367" s="257"/>
    </row>
    <row r="2368" ht="12">
      <c r="G2368" s="257"/>
    </row>
    <row r="2369" ht="12">
      <c r="G2369" s="257"/>
    </row>
    <row r="2370" ht="12">
      <c r="G2370" s="257"/>
    </row>
    <row r="2371" ht="12">
      <c r="G2371" s="257"/>
    </row>
    <row r="2372" ht="12">
      <c r="G2372" s="257"/>
    </row>
    <row r="2373" ht="12">
      <c r="G2373" s="257"/>
    </row>
    <row r="2374" ht="12">
      <c r="G2374" s="257"/>
    </row>
    <row r="2375" ht="12">
      <c r="G2375" s="257"/>
    </row>
    <row r="2376" ht="12">
      <c r="G2376" s="257"/>
    </row>
    <row r="2377" ht="12">
      <c r="G2377" s="257"/>
    </row>
    <row r="2378" ht="12">
      <c r="G2378" s="257"/>
    </row>
    <row r="2379" ht="12">
      <c r="G2379" s="257"/>
    </row>
    <row r="2380" ht="12">
      <c r="G2380" s="257"/>
    </row>
    <row r="2381" ht="12">
      <c r="G2381" s="257"/>
    </row>
    <row r="2382" ht="12">
      <c r="G2382" s="257"/>
    </row>
    <row r="2383" ht="12">
      <c r="G2383" s="257"/>
    </row>
    <row r="2384" ht="12">
      <c r="G2384" s="257"/>
    </row>
    <row r="2385" ht="12">
      <c r="G2385" s="257"/>
    </row>
    <row r="2386" ht="12">
      <c r="G2386" s="257"/>
    </row>
    <row r="2387" ht="12">
      <c r="G2387" s="257"/>
    </row>
    <row r="2388" ht="12">
      <c r="G2388" s="257"/>
    </row>
    <row r="2389" ht="12">
      <c r="G2389" s="257"/>
    </row>
    <row r="2390" ht="12">
      <c r="G2390" s="257"/>
    </row>
    <row r="2391" ht="12">
      <c r="G2391" s="257"/>
    </row>
    <row r="2392" ht="12">
      <c r="G2392" s="257"/>
    </row>
    <row r="2393" ht="12">
      <c r="G2393" s="257"/>
    </row>
    <row r="2394" ht="12">
      <c r="G2394" s="257"/>
    </row>
    <row r="2395" ht="12">
      <c r="G2395" s="257"/>
    </row>
    <row r="2396" ht="12">
      <c r="G2396" s="257"/>
    </row>
    <row r="2397" ht="12">
      <c r="G2397" s="257"/>
    </row>
    <row r="2398" ht="12">
      <c r="G2398" s="257"/>
    </row>
    <row r="2399" ht="12">
      <c r="G2399" s="257"/>
    </row>
    <row r="2400" ht="12">
      <c r="G2400" s="257"/>
    </row>
    <row r="2401" ht="12">
      <c r="G2401" s="257"/>
    </row>
    <row r="2402" ht="12">
      <c r="G2402" s="257"/>
    </row>
    <row r="2403" ht="12">
      <c r="G2403" s="257"/>
    </row>
    <row r="2404" ht="12">
      <c r="G2404" s="257"/>
    </row>
    <row r="2405" ht="12">
      <c r="G2405" s="257"/>
    </row>
    <row r="2406" ht="12">
      <c r="G2406" s="257"/>
    </row>
    <row r="2407" ht="12">
      <c r="G2407" s="257"/>
    </row>
    <row r="2408" ht="12">
      <c r="G2408" s="257"/>
    </row>
    <row r="2409" ht="12">
      <c r="G2409" s="257"/>
    </row>
    <row r="2410" ht="12">
      <c r="G2410" s="257"/>
    </row>
    <row r="2411" ht="12">
      <c r="G2411" s="257"/>
    </row>
    <row r="2412" ht="12">
      <c r="G2412" s="257"/>
    </row>
    <row r="2413" ht="12">
      <c r="G2413" s="257"/>
    </row>
    <row r="2414" ht="12">
      <c r="G2414" s="257"/>
    </row>
    <row r="2415" ht="12">
      <c r="G2415" s="257"/>
    </row>
    <row r="2416" ht="12">
      <c r="G2416" s="257"/>
    </row>
    <row r="2417" ht="12">
      <c r="G2417" s="257"/>
    </row>
    <row r="2418" ht="12">
      <c r="G2418" s="257"/>
    </row>
    <row r="2419" ht="12">
      <c r="G2419" s="257"/>
    </row>
    <row r="2420" ht="12">
      <c r="G2420" s="257"/>
    </row>
    <row r="2421" ht="12">
      <c r="G2421" s="257"/>
    </row>
    <row r="2422" ht="12">
      <c r="G2422" s="257"/>
    </row>
    <row r="2423" ht="12">
      <c r="G2423" s="257"/>
    </row>
    <row r="2424" ht="12">
      <c r="G2424" s="257"/>
    </row>
    <row r="2425" ht="12">
      <c r="G2425" s="257"/>
    </row>
    <row r="2426" ht="12">
      <c r="G2426" s="257"/>
    </row>
    <row r="2427" ht="12">
      <c r="G2427" s="257"/>
    </row>
    <row r="2428" ht="12">
      <c r="G2428" s="257"/>
    </row>
    <row r="2429" ht="12">
      <c r="G2429" s="257"/>
    </row>
    <row r="2430" ht="12">
      <c r="G2430" s="257"/>
    </row>
    <row r="2431" ht="12">
      <c r="G2431" s="257"/>
    </row>
    <row r="2432" ht="12">
      <c r="G2432" s="257"/>
    </row>
    <row r="2433" ht="12">
      <c r="G2433" s="257"/>
    </row>
    <row r="2434" ht="12">
      <c r="G2434" s="257"/>
    </row>
    <row r="2435" ht="12">
      <c r="G2435" s="257"/>
    </row>
    <row r="2436" ht="12">
      <c r="G2436" s="257"/>
    </row>
    <row r="2437" ht="12">
      <c r="G2437" s="257"/>
    </row>
    <row r="2438" ht="12">
      <c r="G2438" s="257"/>
    </row>
    <row r="2439" ht="12">
      <c r="G2439" s="257"/>
    </row>
    <row r="2440" ht="12">
      <c r="G2440" s="257"/>
    </row>
    <row r="2441" ht="12">
      <c r="G2441" s="257"/>
    </row>
    <row r="2442" ht="12">
      <c r="G2442" s="257"/>
    </row>
    <row r="2443" ht="12">
      <c r="G2443" s="257"/>
    </row>
    <row r="2444" ht="12">
      <c r="G2444" s="257"/>
    </row>
    <row r="2445" ht="12">
      <c r="G2445" s="257"/>
    </row>
    <row r="2446" ht="12">
      <c r="G2446" s="257"/>
    </row>
    <row r="2447" ht="12">
      <c r="G2447" s="257"/>
    </row>
    <row r="2448" ht="12">
      <c r="G2448" s="257"/>
    </row>
    <row r="2449" ht="12">
      <c r="G2449" s="257"/>
    </row>
    <row r="2450" ht="12">
      <c r="G2450" s="257"/>
    </row>
    <row r="2451" ht="12">
      <c r="G2451" s="257"/>
    </row>
    <row r="2452" ht="12">
      <c r="G2452" s="257"/>
    </row>
    <row r="2453" ht="12">
      <c r="G2453" s="257"/>
    </row>
    <row r="2454" ht="12">
      <c r="G2454" s="257"/>
    </row>
    <row r="2455" ht="12">
      <c r="G2455" s="257"/>
    </row>
    <row r="2456" ht="12">
      <c r="G2456" s="257"/>
    </row>
    <row r="2457" ht="12">
      <c r="G2457" s="257"/>
    </row>
    <row r="2458" ht="12">
      <c r="G2458" s="257"/>
    </row>
    <row r="2459" ht="12">
      <c r="G2459" s="257"/>
    </row>
    <row r="2460" ht="12">
      <c r="G2460" s="257"/>
    </row>
    <row r="2461" ht="12">
      <c r="G2461" s="257"/>
    </row>
    <row r="2462" ht="12">
      <c r="G2462" s="257"/>
    </row>
    <row r="2463" ht="12">
      <c r="G2463" s="257"/>
    </row>
    <row r="2464" ht="12">
      <c r="G2464" s="257"/>
    </row>
    <row r="2465" ht="12">
      <c r="G2465" s="257"/>
    </row>
    <row r="2466" ht="12">
      <c r="G2466" s="257"/>
    </row>
    <row r="2467" ht="12">
      <c r="G2467" s="257"/>
    </row>
    <row r="2468" ht="12">
      <c r="G2468" s="257"/>
    </row>
    <row r="2469" ht="12">
      <c r="G2469" s="257"/>
    </row>
    <row r="2470" ht="12">
      <c r="G2470" s="257"/>
    </row>
    <row r="2471" ht="12">
      <c r="G2471" s="257"/>
    </row>
    <row r="2472" ht="12">
      <c r="G2472" s="257"/>
    </row>
    <row r="2473" ht="12">
      <c r="G2473" s="257"/>
    </row>
    <row r="2474" ht="12">
      <c r="G2474" s="257"/>
    </row>
    <row r="2475" ht="12">
      <c r="G2475" s="257"/>
    </row>
    <row r="2476" ht="12">
      <c r="G2476" s="257"/>
    </row>
    <row r="2477" ht="12">
      <c r="G2477" s="257"/>
    </row>
    <row r="2478" ht="12">
      <c r="G2478" s="257"/>
    </row>
    <row r="2479" ht="12">
      <c r="G2479" s="257"/>
    </row>
    <row r="2480" ht="12">
      <c r="G2480" s="257"/>
    </row>
    <row r="2481" ht="12">
      <c r="G2481" s="257"/>
    </row>
    <row r="2482" ht="12">
      <c r="G2482" s="257"/>
    </row>
    <row r="2483" ht="12">
      <c r="G2483" s="257"/>
    </row>
    <row r="2484" ht="12">
      <c r="G2484" s="257"/>
    </row>
    <row r="2485" ht="12">
      <c r="G2485" s="257"/>
    </row>
    <row r="2486" ht="12">
      <c r="G2486" s="257"/>
    </row>
    <row r="2487" ht="12">
      <c r="G2487" s="257"/>
    </row>
    <row r="2488" ht="12">
      <c r="G2488" s="257"/>
    </row>
    <row r="2489" ht="12">
      <c r="G2489" s="257"/>
    </row>
    <row r="2490" ht="12">
      <c r="G2490" s="257"/>
    </row>
    <row r="2491" ht="12">
      <c r="G2491" s="257"/>
    </row>
    <row r="2492" ht="12">
      <c r="G2492" s="257"/>
    </row>
    <row r="2493" ht="12">
      <c r="G2493" s="257"/>
    </row>
    <row r="2494" ht="12">
      <c r="G2494" s="257"/>
    </row>
    <row r="2495" ht="12">
      <c r="G2495" s="257"/>
    </row>
    <row r="2496" ht="12">
      <c r="G2496" s="257"/>
    </row>
    <row r="2497" ht="12">
      <c r="G2497" s="257"/>
    </row>
    <row r="2498" ht="12">
      <c r="G2498" s="257"/>
    </row>
    <row r="2499" ht="12">
      <c r="G2499" s="257"/>
    </row>
    <row r="2500" ht="12">
      <c r="G2500" s="257"/>
    </row>
    <row r="2501" ht="12">
      <c r="G2501" s="257"/>
    </row>
    <row r="2502" ht="12">
      <c r="G2502" s="257"/>
    </row>
    <row r="2503" ht="12">
      <c r="G2503" s="257"/>
    </row>
    <row r="2504" ht="12">
      <c r="G2504" s="257"/>
    </row>
    <row r="2505" ht="12">
      <c r="G2505" s="257"/>
    </row>
    <row r="2506" ht="12">
      <c r="G2506" s="257"/>
    </row>
    <row r="2507" ht="12">
      <c r="G2507" s="257"/>
    </row>
    <row r="2508" ht="12">
      <c r="G2508" s="257"/>
    </row>
    <row r="2509" ht="12">
      <c r="G2509" s="257"/>
    </row>
    <row r="2510" ht="12">
      <c r="G2510" s="257"/>
    </row>
    <row r="2511" ht="12">
      <c r="G2511" s="257"/>
    </row>
    <row r="2512" ht="12">
      <c r="G2512" s="257"/>
    </row>
    <row r="2513" ht="12">
      <c r="G2513" s="257"/>
    </row>
    <row r="2514" ht="12">
      <c r="G2514" s="257"/>
    </row>
    <row r="2515" ht="12">
      <c r="G2515" s="257"/>
    </row>
    <row r="2516" ht="12">
      <c r="G2516" s="257"/>
    </row>
    <row r="2517" ht="12">
      <c r="G2517" s="257"/>
    </row>
    <row r="2518" ht="12">
      <c r="G2518" s="257"/>
    </row>
    <row r="2519" ht="12">
      <c r="G2519" s="257"/>
    </row>
    <row r="2520" ht="12">
      <c r="G2520" s="257"/>
    </row>
    <row r="2521" ht="12">
      <c r="G2521" s="257"/>
    </row>
    <row r="2522" ht="12">
      <c r="G2522" s="257"/>
    </row>
    <row r="2523" ht="12">
      <c r="G2523" s="257"/>
    </row>
    <row r="2524" ht="12">
      <c r="G2524" s="257"/>
    </row>
    <row r="2525" ht="12">
      <c r="G2525" s="257"/>
    </row>
    <row r="2526" ht="12">
      <c r="G2526" s="257"/>
    </row>
    <row r="2527" ht="12">
      <c r="G2527" s="257"/>
    </row>
    <row r="2528" ht="12">
      <c r="G2528" s="257"/>
    </row>
    <row r="2529" ht="12">
      <c r="G2529" s="257"/>
    </row>
    <row r="2530" ht="12">
      <c r="G2530" s="257"/>
    </row>
    <row r="2531" ht="12">
      <c r="G2531" s="257"/>
    </row>
    <row r="2532" ht="12">
      <c r="G2532" s="257"/>
    </row>
    <row r="2533" ht="12">
      <c r="G2533" s="257"/>
    </row>
    <row r="2534" ht="12">
      <c r="G2534" s="257"/>
    </row>
    <row r="2535" ht="12">
      <c r="G2535" s="257"/>
    </row>
    <row r="2536" ht="12">
      <c r="G2536" s="257"/>
    </row>
    <row r="2537" ht="12">
      <c r="G2537" s="257"/>
    </row>
    <row r="2538" ht="12">
      <c r="G2538" s="257"/>
    </row>
    <row r="2539" ht="12">
      <c r="G2539" s="257"/>
    </row>
    <row r="2540" ht="12">
      <c r="G2540" s="257"/>
    </row>
    <row r="2541" ht="12">
      <c r="G2541" s="257"/>
    </row>
    <row r="2542" ht="12">
      <c r="G2542" s="257"/>
    </row>
    <row r="2543" ht="12">
      <c r="G2543" s="257"/>
    </row>
    <row r="2544" ht="12">
      <c r="G2544" s="257"/>
    </row>
    <row r="2545" ht="12">
      <c r="G2545" s="257"/>
    </row>
    <row r="2546" ht="12">
      <c r="G2546" s="257"/>
    </row>
    <row r="2547" ht="12">
      <c r="G2547" s="257"/>
    </row>
    <row r="2548" ht="12">
      <c r="G2548" s="257"/>
    </row>
    <row r="2549" ht="12">
      <c r="G2549" s="257"/>
    </row>
    <row r="2550" ht="12">
      <c r="G2550" s="257"/>
    </row>
    <row r="2551" ht="12">
      <c r="G2551" s="257"/>
    </row>
    <row r="2552" ht="12">
      <c r="G2552" s="257"/>
    </row>
    <row r="2553" ht="12">
      <c r="G2553" s="257"/>
    </row>
    <row r="2554" ht="12">
      <c r="G2554" s="257"/>
    </row>
    <row r="2555" ht="12">
      <c r="G2555" s="257"/>
    </row>
    <row r="2556" ht="12">
      <c r="G2556" s="257"/>
    </row>
    <row r="2557" ht="12">
      <c r="G2557" s="257"/>
    </row>
    <row r="2558" ht="12">
      <c r="G2558" s="257"/>
    </row>
    <row r="2559" ht="12">
      <c r="G2559" s="257"/>
    </row>
    <row r="2560" ht="12">
      <c r="G2560" s="257"/>
    </row>
    <row r="2561" ht="12">
      <c r="G2561" s="257"/>
    </row>
    <row r="2562" ht="12">
      <c r="G2562" s="257"/>
    </row>
    <row r="2563" ht="12">
      <c r="G2563" s="257"/>
    </row>
    <row r="2564" ht="12">
      <c r="G2564" s="257"/>
    </row>
    <row r="2565" ht="12">
      <c r="G2565" s="257"/>
    </row>
    <row r="2566" ht="12">
      <c r="G2566" s="257"/>
    </row>
    <row r="2567" ht="12">
      <c r="G2567" s="257"/>
    </row>
    <row r="2568" ht="12">
      <c r="G2568" s="257"/>
    </row>
    <row r="2569" ht="12">
      <c r="G2569" s="257"/>
    </row>
    <row r="2570" ht="12">
      <c r="G2570" s="257"/>
    </row>
    <row r="2571" ht="12">
      <c r="G2571" s="257"/>
    </row>
    <row r="2572" ht="12">
      <c r="G2572" s="257"/>
    </row>
    <row r="2573" ht="12">
      <c r="G2573" s="257"/>
    </row>
    <row r="2574" ht="12">
      <c r="G2574" s="257"/>
    </row>
    <row r="2575" ht="12">
      <c r="G2575" s="257"/>
    </row>
    <row r="2576" ht="12">
      <c r="G2576" s="257"/>
    </row>
    <row r="2577" ht="12">
      <c r="G2577" s="257"/>
    </row>
    <row r="2578" ht="12">
      <c r="G2578" s="257"/>
    </row>
    <row r="2579" ht="12">
      <c r="G2579" s="257"/>
    </row>
    <row r="2580" ht="12">
      <c r="G2580" s="257"/>
    </row>
    <row r="2581" ht="12">
      <c r="G2581" s="257"/>
    </row>
    <row r="2582" ht="12">
      <c r="G2582" s="257"/>
    </row>
    <row r="2583" ht="12">
      <c r="G2583" s="257"/>
    </row>
    <row r="2584" ht="12">
      <c r="G2584" s="257"/>
    </row>
    <row r="2585" ht="12">
      <c r="G2585" s="257"/>
    </row>
    <row r="2586" ht="12">
      <c r="G2586" s="257"/>
    </row>
    <row r="2587" ht="12">
      <c r="G2587" s="257"/>
    </row>
    <row r="2588" ht="12">
      <c r="G2588" s="257"/>
    </row>
    <row r="2589" ht="12">
      <c r="G2589" s="257"/>
    </row>
    <row r="2590" ht="12">
      <c r="G2590" s="257"/>
    </row>
    <row r="2591" ht="12">
      <c r="G2591" s="257"/>
    </row>
    <row r="2592" ht="12">
      <c r="G2592" s="257"/>
    </row>
    <row r="2593" ht="12">
      <c r="G2593" s="257"/>
    </row>
    <row r="2594" ht="12">
      <c r="G2594" s="257"/>
    </row>
    <row r="2595" ht="12">
      <c r="G2595" s="257"/>
    </row>
    <row r="2596" ht="12">
      <c r="G2596" s="257"/>
    </row>
    <row r="2597" ht="12">
      <c r="G2597" s="257"/>
    </row>
    <row r="2598" ht="12">
      <c r="G2598" s="257"/>
    </row>
    <row r="2599" ht="12">
      <c r="G2599" s="257"/>
    </row>
    <row r="2600" ht="12">
      <c r="G2600" s="257"/>
    </row>
    <row r="2601" ht="12">
      <c r="G2601" s="257"/>
    </row>
    <row r="2602" ht="12">
      <c r="G2602" s="257"/>
    </row>
    <row r="2603" ht="12">
      <c r="G2603" s="257"/>
    </row>
    <row r="2604" ht="12">
      <c r="G2604" s="257"/>
    </row>
    <row r="2605" ht="12">
      <c r="G2605" s="257"/>
    </row>
    <row r="2606" ht="12">
      <c r="G2606" s="257"/>
    </row>
    <row r="2607" ht="12">
      <c r="G2607" s="257"/>
    </row>
    <row r="2608" ht="12">
      <c r="G2608" s="257"/>
    </row>
    <row r="2609" ht="12">
      <c r="G2609" s="257"/>
    </row>
    <row r="2610" ht="12">
      <c r="G2610" s="257"/>
    </row>
    <row r="2611" ht="12">
      <c r="G2611" s="257"/>
    </row>
    <row r="2612" ht="12">
      <c r="G2612" s="257"/>
    </row>
    <row r="2613" ht="12">
      <c r="G2613" s="257"/>
    </row>
    <row r="2614" ht="12">
      <c r="G2614" s="257"/>
    </row>
    <row r="2615" ht="12">
      <c r="G2615" s="257"/>
    </row>
    <row r="2616" ht="12">
      <c r="G2616" s="257"/>
    </row>
    <row r="2617" ht="12">
      <c r="G2617" s="257"/>
    </row>
    <row r="2618" ht="12">
      <c r="G2618" s="257"/>
    </row>
    <row r="2619" ht="12">
      <c r="G2619" s="257"/>
    </row>
    <row r="2620" ht="12">
      <c r="G2620" s="257"/>
    </row>
    <row r="2621" ht="12">
      <c r="G2621" s="257"/>
    </row>
    <row r="2622" ht="12">
      <c r="G2622" s="257"/>
    </row>
    <row r="2623" ht="12">
      <c r="G2623" s="257"/>
    </row>
    <row r="2624" ht="12">
      <c r="G2624" s="257"/>
    </row>
    <row r="2625" ht="12">
      <c r="G2625" s="257"/>
    </row>
    <row r="2626" ht="12">
      <c r="G2626" s="257"/>
    </row>
    <row r="2627" ht="12">
      <c r="G2627" s="257"/>
    </row>
    <row r="2628" ht="12">
      <c r="G2628" s="257"/>
    </row>
    <row r="2629" ht="12">
      <c r="G2629" s="257"/>
    </row>
    <row r="2630" ht="12">
      <c r="G2630" s="257"/>
    </row>
    <row r="2631" ht="12">
      <c r="G2631" s="257"/>
    </row>
    <row r="2632" ht="12">
      <c r="G2632" s="257"/>
    </row>
    <row r="2633" ht="12">
      <c r="G2633" s="257"/>
    </row>
    <row r="2634" ht="12">
      <c r="G2634" s="257"/>
    </row>
    <row r="2635" ht="12">
      <c r="G2635" s="257"/>
    </row>
    <row r="2636" ht="12">
      <c r="G2636" s="257"/>
    </row>
    <row r="2637" ht="12">
      <c r="G2637" s="257"/>
    </row>
    <row r="2638" ht="12">
      <c r="G2638" s="257"/>
    </row>
    <row r="2639" ht="12">
      <c r="G2639" s="257"/>
    </row>
    <row r="2640" ht="12">
      <c r="G2640" s="257"/>
    </row>
    <row r="2641" ht="12">
      <c r="G2641" s="257"/>
    </row>
    <row r="2642" ht="12">
      <c r="G2642" s="257"/>
    </row>
    <row r="2643" ht="12">
      <c r="G2643" s="257"/>
    </row>
    <row r="2644" ht="12">
      <c r="G2644" s="257"/>
    </row>
    <row r="2645" ht="12">
      <c r="G2645" s="257"/>
    </row>
    <row r="2646" ht="12">
      <c r="G2646" s="257"/>
    </row>
    <row r="2647" ht="12">
      <c r="G2647" s="257"/>
    </row>
    <row r="2648" ht="12">
      <c r="G2648" s="257"/>
    </row>
    <row r="2649" ht="12">
      <c r="G2649" s="257"/>
    </row>
    <row r="2650" ht="12">
      <c r="G2650" s="257"/>
    </row>
    <row r="2651" ht="12">
      <c r="G2651" s="257"/>
    </row>
    <row r="2652" ht="12">
      <c r="G2652" s="257"/>
    </row>
    <row r="2653" ht="12">
      <c r="G2653" s="257"/>
    </row>
    <row r="2654" ht="12">
      <c r="G2654" s="257"/>
    </row>
    <row r="2655" ht="12">
      <c r="G2655" s="257"/>
    </row>
    <row r="2656" ht="12">
      <c r="G2656" s="257"/>
    </row>
    <row r="2657" ht="12">
      <c r="G2657" s="257"/>
    </row>
    <row r="2658" ht="12">
      <c r="G2658" s="257"/>
    </row>
    <row r="2659" ht="12">
      <c r="G2659" s="257"/>
    </row>
    <row r="2660" ht="12">
      <c r="G2660" s="257"/>
    </row>
    <row r="2661" ht="12">
      <c r="G2661" s="257"/>
    </row>
    <row r="2662" ht="12">
      <c r="G2662" s="257"/>
    </row>
    <row r="2663" ht="12">
      <c r="G2663" s="257"/>
    </row>
    <row r="2664" ht="12">
      <c r="G2664" s="257"/>
    </row>
    <row r="2665" ht="12">
      <c r="G2665" s="257"/>
    </row>
    <row r="2666" ht="12">
      <c r="G2666" s="257"/>
    </row>
    <row r="2667" ht="12">
      <c r="G2667" s="257"/>
    </row>
    <row r="2668" ht="12">
      <c r="G2668" s="257"/>
    </row>
    <row r="2669" ht="12">
      <c r="G2669" s="257"/>
    </row>
    <row r="2670" ht="12">
      <c r="G2670" s="257"/>
    </row>
    <row r="2671" ht="12">
      <c r="G2671" s="257"/>
    </row>
    <row r="2672" ht="12">
      <c r="G2672" s="257"/>
    </row>
    <row r="2673" ht="12">
      <c r="G2673" s="257"/>
    </row>
    <row r="2674" ht="12">
      <c r="G2674" s="257"/>
    </row>
    <row r="2675" ht="12">
      <c r="G2675" s="257"/>
    </row>
    <row r="2676" ht="12">
      <c r="G2676" s="257"/>
    </row>
    <row r="2677" ht="12">
      <c r="G2677" s="257"/>
    </row>
    <row r="2678" ht="12">
      <c r="G2678" s="257"/>
    </row>
    <row r="2679" ht="12">
      <c r="G2679" s="257"/>
    </row>
    <row r="2680" ht="12">
      <c r="G2680" s="257"/>
    </row>
    <row r="2681" ht="12">
      <c r="G2681" s="257"/>
    </row>
    <row r="2682" ht="12">
      <c r="G2682" s="257"/>
    </row>
    <row r="2683" ht="12">
      <c r="G2683" s="257"/>
    </row>
    <row r="2684" ht="12">
      <c r="G2684" s="257"/>
    </row>
    <row r="2685" ht="12">
      <c r="G2685" s="257"/>
    </row>
    <row r="2686" ht="12">
      <c r="G2686" s="257"/>
    </row>
    <row r="2687" ht="12">
      <c r="G2687" s="257"/>
    </row>
    <row r="2688" ht="12">
      <c r="G2688" s="257"/>
    </row>
    <row r="2689" ht="12">
      <c r="G2689" s="257"/>
    </row>
    <row r="2690" ht="12">
      <c r="G2690" s="257"/>
    </row>
    <row r="2691" ht="12">
      <c r="G2691" s="257"/>
    </row>
    <row r="2692" ht="12">
      <c r="G2692" s="257"/>
    </row>
    <row r="2693" ht="12">
      <c r="G2693" s="257"/>
    </row>
    <row r="2694" ht="12">
      <c r="G2694" s="257"/>
    </row>
    <row r="2695" ht="12">
      <c r="G2695" s="257"/>
    </row>
    <row r="2696" ht="12">
      <c r="G2696" s="257"/>
    </row>
    <row r="2697" ht="12">
      <c r="G2697" s="257"/>
    </row>
    <row r="2698" ht="12">
      <c r="G2698" s="257"/>
    </row>
    <row r="2699" ht="12">
      <c r="G2699" s="257"/>
    </row>
    <row r="2700" ht="12">
      <c r="G2700" s="257"/>
    </row>
    <row r="2701" ht="12">
      <c r="G2701" s="257"/>
    </row>
    <row r="2702" ht="12">
      <c r="G2702" s="257"/>
    </row>
    <row r="2703" ht="12">
      <c r="G2703" s="257"/>
    </row>
    <row r="2704" ht="12">
      <c r="G2704" s="257"/>
    </row>
    <row r="2705" ht="12">
      <c r="G2705" s="257"/>
    </row>
    <row r="2706" ht="12">
      <c r="G2706" s="257"/>
    </row>
    <row r="2707" ht="12">
      <c r="G2707" s="257"/>
    </row>
    <row r="2708" ht="12">
      <c r="G2708" s="257"/>
    </row>
    <row r="2709" ht="12">
      <c r="G2709" s="257"/>
    </row>
    <row r="2710" ht="12">
      <c r="G2710" s="257"/>
    </row>
    <row r="2711" ht="12">
      <c r="G2711" s="257"/>
    </row>
    <row r="2712" ht="12">
      <c r="G2712" s="257"/>
    </row>
    <row r="2713" ht="12">
      <c r="G2713" s="257"/>
    </row>
    <row r="2714" ht="12">
      <c r="G2714" s="257"/>
    </row>
    <row r="2715" ht="12">
      <c r="G2715" s="257"/>
    </row>
    <row r="2716" ht="12">
      <c r="G2716" s="257"/>
    </row>
    <row r="2717" ht="12">
      <c r="G2717" s="257"/>
    </row>
    <row r="2718" ht="12">
      <c r="G2718" s="257"/>
    </row>
    <row r="2719" ht="12">
      <c r="G2719" s="257"/>
    </row>
    <row r="2720" ht="12">
      <c r="G2720" s="257"/>
    </row>
    <row r="2721" ht="12">
      <c r="G2721" s="257"/>
    </row>
    <row r="2722" ht="12">
      <c r="G2722" s="257"/>
    </row>
    <row r="2723" ht="12">
      <c r="G2723" s="257"/>
    </row>
    <row r="2724" ht="12">
      <c r="G2724" s="257"/>
    </row>
    <row r="2725" ht="12">
      <c r="G2725" s="257"/>
    </row>
    <row r="2726" ht="12">
      <c r="G2726" s="257"/>
    </row>
    <row r="2727" ht="12">
      <c r="G2727" s="257"/>
    </row>
    <row r="2728" ht="12">
      <c r="G2728" s="257"/>
    </row>
    <row r="2729" ht="12">
      <c r="G2729" s="257"/>
    </row>
    <row r="2730" ht="12">
      <c r="G2730" s="257"/>
    </row>
    <row r="2731" ht="12">
      <c r="G2731" s="257"/>
    </row>
    <row r="2732" ht="12">
      <c r="G2732" s="257"/>
    </row>
    <row r="2733" ht="12">
      <c r="G2733" s="257"/>
    </row>
    <row r="2734" ht="12">
      <c r="G2734" s="257"/>
    </row>
    <row r="2735" ht="12">
      <c r="G2735" s="257"/>
    </row>
    <row r="2736" ht="12">
      <c r="G2736" s="257"/>
    </row>
    <row r="2737" ht="12">
      <c r="G2737" s="257"/>
    </row>
    <row r="2738" ht="12">
      <c r="G2738" s="257"/>
    </row>
    <row r="2739" ht="12">
      <c r="G2739" s="257"/>
    </row>
    <row r="2740" ht="12">
      <c r="G2740" s="257"/>
    </row>
    <row r="2741" ht="12">
      <c r="G2741" s="257"/>
    </row>
    <row r="2742" ht="12">
      <c r="G2742" s="257"/>
    </row>
    <row r="2743" ht="12">
      <c r="G2743" s="257"/>
    </row>
    <row r="2744" ht="12">
      <c r="G2744" s="257"/>
    </row>
    <row r="2745" ht="12">
      <c r="G2745" s="257"/>
    </row>
    <row r="2746" ht="12">
      <c r="G2746" s="257"/>
    </row>
    <row r="2747" ht="12">
      <c r="G2747" s="257"/>
    </row>
    <row r="2748" ht="12">
      <c r="G2748" s="257"/>
    </row>
    <row r="2749" ht="12">
      <c r="G2749" s="257"/>
    </row>
    <row r="2750" ht="12">
      <c r="G2750" s="257"/>
    </row>
    <row r="2751" ht="12">
      <c r="G2751" s="257"/>
    </row>
    <row r="2752" ht="12">
      <c r="G2752" s="257"/>
    </row>
    <row r="2753" ht="12">
      <c r="G2753" s="257"/>
    </row>
    <row r="2754" ht="12">
      <c r="G2754" s="257"/>
    </row>
    <row r="2755" ht="12">
      <c r="G2755" s="257"/>
    </row>
    <row r="2756" ht="12">
      <c r="G2756" s="257"/>
    </row>
    <row r="2757" ht="12">
      <c r="G2757" s="257"/>
    </row>
    <row r="2758" ht="12">
      <c r="G2758" s="257"/>
    </row>
    <row r="2759" ht="12">
      <c r="G2759" s="257"/>
    </row>
    <row r="2760" ht="12">
      <c r="G2760" s="257"/>
    </row>
    <row r="2761" ht="12">
      <c r="G2761" s="257"/>
    </row>
    <row r="2762" ht="12">
      <c r="G2762" s="257"/>
    </row>
    <row r="2763" ht="12">
      <c r="G2763" s="257"/>
    </row>
    <row r="2764" ht="12">
      <c r="G2764" s="257"/>
    </row>
    <row r="2765" ht="12">
      <c r="G2765" s="257"/>
    </row>
    <row r="2766" ht="12">
      <c r="G2766" s="257"/>
    </row>
    <row r="2767" ht="12">
      <c r="G2767" s="257"/>
    </row>
    <row r="2768" ht="12">
      <c r="G2768" s="257"/>
    </row>
    <row r="2769" ht="12">
      <c r="G2769" s="257"/>
    </row>
    <row r="2770" ht="12">
      <c r="G2770" s="257"/>
    </row>
    <row r="2771" ht="12">
      <c r="G2771" s="257"/>
    </row>
    <row r="2772" ht="12">
      <c r="G2772" s="257"/>
    </row>
    <row r="2773" ht="12">
      <c r="G2773" s="257"/>
    </row>
    <row r="2774" ht="12">
      <c r="G2774" s="257"/>
    </row>
    <row r="2775" ht="12">
      <c r="G2775" s="257"/>
    </row>
    <row r="2776" ht="12">
      <c r="G2776" s="257"/>
    </row>
    <row r="2777" ht="12">
      <c r="G2777" s="257"/>
    </row>
    <row r="2778" ht="12">
      <c r="G2778" s="257"/>
    </row>
    <row r="2779" ht="12">
      <c r="G2779" s="257"/>
    </row>
    <row r="2780" ht="12">
      <c r="G2780" s="257"/>
    </row>
    <row r="2781" ht="12">
      <c r="G2781" s="257"/>
    </row>
    <row r="2782" ht="12">
      <c r="G2782" s="257"/>
    </row>
    <row r="2783" ht="12">
      <c r="G2783" s="257"/>
    </row>
    <row r="2784" ht="12">
      <c r="G2784" s="257"/>
    </row>
    <row r="2785" ht="12">
      <c r="G2785" s="257"/>
    </row>
    <row r="2786" ht="12">
      <c r="G2786" s="257"/>
    </row>
    <row r="2787" ht="12">
      <c r="G2787" s="257"/>
    </row>
    <row r="2788" ht="12">
      <c r="G2788" s="257"/>
    </row>
    <row r="2789" ht="12">
      <c r="G2789" s="257"/>
    </row>
    <row r="2790" ht="12">
      <c r="G2790" s="257"/>
    </row>
    <row r="2791" ht="12">
      <c r="G2791" s="257"/>
    </row>
    <row r="2792" ht="12">
      <c r="G2792" s="257"/>
    </row>
    <row r="2793" ht="12">
      <c r="G2793" s="257"/>
    </row>
    <row r="2794" ht="12">
      <c r="G2794" s="257"/>
    </row>
    <row r="2795" ht="12">
      <c r="G2795" s="257"/>
    </row>
    <row r="2796" ht="12">
      <c r="G2796" s="257"/>
    </row>
    <row r="2797" ht="12">
      <c r="G2797" s="257"/>
    </row>
    <row r="2798" ht="12">
      <c r="G2798" s="257"/>
    </row>
    <row r="2799" ht="12">
      <c r="G2799" s="257"/>
    </row>
    <row r="2800" ht="12">
      <c r="G2800" s="257"/>
    </row>
    <row r="2801" ht="12">
      <c r="G2801" s="257"/>
    </row>
    <row r="2802" ht="12">
      <c r="G2802" s="257"/>
    </row>
    <row r="2803" ht="12">
      <c r="G2803" s="257"/>
    </row>
    <row r="2804" ht="12">
      <c r="G2804" s="257"/>
    </row>
    <row r="2805" ht="12">
      <c r="G2805" s="257"/>
    </row>
    <row r="2806" ht="12">
      <c r="G2806" s="257"/>
    </row>
    <row r="2807" ht="12">
      <c r="G2807" s="257"/>
    </row>
    <row r="2808" ht="12">
      <c r="G2808" s="257"/>
    </row>
    <row r="2809" ht="12">
      <c r="G2809" s="257"/>
    </row>
    <row r="2810" ht="12">
      <c r="G2810" s="257"/>
    </row>
    <row r="2811" ht="12">
      <c r="G2811" s="257"/>
    </row>
    <row r="2812" ht="12">
      <c r="G2812" s="257"/>
    </row>
    <row r="2813" ht="12">
      <c r="G2813" s="257"/>
    </row>
    <row r="2814" ht="12">
      <c r="G2814" s="257"/>
    </row>
    <row r="2815" ht="12">
      <c r="G2815" s="257"/>
    </row>
    <row r="2816" ht="12">
      <c r="G2816" s="257"/>
    </row>
    <row r="2817" ht="12">
      <c r="G2817" s="257"/>
    </row>
    <row r="2818" ht="12">
      <c r="G2818" s="257"/>
    </row>
    <row r="2819" ht="12">
      <c r="G2819" s="257"/>
    </row>
    <row r="2820" ht="12">
      <c r="G2820" s="257"/>
    </row>
    <row r="2821" ht="12">
      <c r="G2821" s="257"/>
    </row>
    <row r="2822" ht="12">
      <c r="G2822" s="257"/>
    </row>
    <row r="2823" ht="12">
      <c r="G2823" s="257"/>
    </row>
    <row r="2824" ht="12">
      <c r="G2824" s="257"/>
    </row>
    <row r="2825" ht="12">
      <c r="G2825" s="257"/>
    </row>
    <row r="2826" ht="12">
      <c r="G2826" s="257"/>
    </row>
    <row r="2827" ht="12">
      <c r="G2827" s="257"/>
    </row>
    <row r="2828" ht="12">
      <c r="G2828" s="257"/>
    </row>
    <row r="2829" ht="12">
      <c r="G2829" s="257"/>
    </row>
    <row r="2830" ht="12">
      <c r="G2830" s="257"/>
    </row>
    <row r="2831" ht="12">
      <c r="G2831" s="257"/>
    </row>
    <row r="2832" ht="12">
      <c r="G2832" s="257"/>
    </row>
    <row r="2833" ht="12">
      <c r="G2833" s="257"/>
    </row>
    <row r="2834" ht="12">
      <c r="G2834" s="257"/>
    </row>
    <row r="2835" ht="12">
      <c r="G2835" s="257"/>
    </row>
    <row r="2836" ht="12">
      <c r="G2836" s="257"/>
    </row>
    <row r="2837" ht="12">
      <c r="G2837" s="257"/>
    </row>
    <row r="2838" ht="12">
      <c r="G2838" s="257"/>
    </row>
    <row r="2839" ht="12">
      <c r="G2839" s="257"/>
    </row>
    <row r="2840" ht="12">
      <c r="G2840" s="257"/>
    </row>
    <row r="2841" ht="12">
      <c r="G2841" s="257"/>
    </row>
    <row r="2842" ht="12">
      <c r="G2842" s="257"/>
    </row>
    <row r="2843" ht="12">
      <c r="G2843" s="257"/>
    </row>
    <row r="2844" ht="12">
      <c r="G2844" s="257"/>
    </row>
    <row r="2845" ht="12">
      <c r="G2845" s="257"/>
    </row>
    <row r="2846" ht="12">
      <c r="G2846" s="257"/>
    </row>
    <row r="2847" ht="12">
      <c r="G2847" s="257"/>
    </row>
    <row r="2848" ht="12">
      <c r="G2848" s="257"/>
    </row>
    <row r="2849" ht="12">
      <c r="G2849" s="257"/>
    </row>
    <row r="2850" ht="12">
      <c r="G2850" s="257"/>
    </row>
    <row r="2851" ht="12">
      <c r="G2851" s="257"/>
    </row>
    <row r="2852" ht="12">
      <c r="G2852" s="257"/>
    </row>
    <row r="2853" ht="12">
      <c r="G2853" s="257"/>
    </row>
    <row r="2854" ht="12">
      <c r="G2854" s="257"/>
    </row>
    <row r="2855" ht="12">
      <c r="G2855" s="257"/>
    </row>
    <row r="2856" ht="12">
      <c r="G2856" s="257"/>
    </row>
    <row r="2857" ht="12">
      <c r="G2857" s="257"/>
    </row>
    <row r="2858" ht="12">
      <c r="G2858" s="257"/>
    </row>
    <row r="2859" ht="12">
      <c r="G2859" s="257"/>
    </row>
    <row r="2860" ht="12">
      <c r="G2860" s="257"/>
    </row>
    <row r="2861" ht="12">
      <c r="G2861" s="257"/>
    </row>
    <row r="2862" ht="12">
      <c r="G2862" s="257"/>
    </row>
    <row r="2863" ht="12">
      <c r="G2863" s="257"/>
    </row>
    <row r="2864" ht="12">
      <c r="G2864" s="257"/>
    </row>
    <row r="2865" ht="12">
      <c r="G2865" s="257"/>
    </row>
    <row r="2866" ht="12">
      <c r="G2866" s="257"/>
    </row>
    <row r="2867" ht="12">
      <c r="G2867" s="257"/>
    </row>
    <row r="2868" ht="12">
      <c r="G2868" s="257"/>
    </row>
    <row r="2869" ht="12">
      <c r="G2869" s="257"/>
    </row>
    <row r="2870" ht="12">
      <c r="G2870" s="257"/>
    </row>
    <row r="2871" ht="12">
      <c r="G2871" s="257"/>
    </row>
    <row r="2872" ht="12">
      <c r="G2872" s="257"/>
    </row>
    <row r="2873" ht="12">
      <c r="G2873" s="257"/>
    </row>
    <row r="2874" ht="12">
      <c r="G2874" s="257"/>
    </row>
    <row r="2875" ht="12">
      <c r="G2875" s="257"/>
    </row>
    <row r="2876" ht="12">
      <c r="G2876" s="257"/>
    </row>
    <row r="2877" ht="12">
      <c r="G2877" s="257"/>
    </row>
    <row r="2878" ht="12">
      <c r="G2878" s="257"/>
    </row>
    <row r="2879" ht="12">
      <c r="G2879" s="257"/>
    </row>
    <row r="2880" ht="12">
      <c r="G2880" s="257"/>
    </row>
    <row r="2881" ht="12">
      <c r="G2881" s="257"/>
    </row>
    <row r="2882" ht="12">
      <c r="G2882" s="257"/>
    </row>
    <row r="2883" ht="12">
      <c r="G2883" s="257"/>
    </row>
    <row r="2884" ht="12">
      <c r="G2884" s="257"/>
    </row>
    <row r="2885" ht="12">
      <c r="G2885" s="257"/>
    </row>
    <row r="2886" ht="12">
      <c r="G2886" s="257"/>
    </row>
    <row r="2887" ht="12">
      <c r="G2887" s="257"/>
    </row>
    <row r="2888" ht="12">
      <c r="G2888" s="257"/>
    </row>
    <row r="2889" ht="12">
      <c r="G2889" s="257"/>
    </row>
    <row r="2890" ht="12">
      <c r="G2890" s="257"/>
    </row>
    <row r="2891" ht="12">
      <c r="G2891" s="257"/>
    </row>
    <row r="2892" ht="12">
      <c r="G2892" s="257"/>
    </row>
    <row r="2893" ht="12">
      <c r="G2893" s="257"/>
    </row>
    <row r="2894" ht="12">
      <c r="G2894" s="257"/>
    </row>
    <row r="2895" ht="12">
      <c r="G2895" s="257"/>
    </row>
    <row r="2896" ht="12">
      <c r="G2896" s="257"/>
    </row>
    <row r="2897" ht="12">
      <c r="G2897" s="257"/>
    </row>
    <row r="2898" ht="12">
      <c r="G2898" s="257"/>
    </row>
    <row r="2899" ht="12">
      <c r="G2899" s="257"/>
    </row>
    <row r="2900" ht="12">
      <c r="G2900" s="257"/>
    </row>
    <row r="2901" ht="12">
      <c r="G2901" s="257"/>
    </row>
    <row r="2902" ht="12">
      <c r="G2902" s="257"/>
    </row>
    <row r="2903" ht="12">
      <c r="G2903" s="257"/>
    </row>
    <row r="2904" ht="12">
      <c r="G2904" s="257"/>
    </row>
    <row r="2905" ht="12">
      <c r="G2905" s="257"/>
    </row>
    <row r="2906" ht="12">
      <c r="G2906" s="257"/>
    </row>
    <row r="2907" ht="12">
      <c r="G2907" s="257"/>
    </row>
    <row r="2908" ht="12">
      <c r="G2908" s="257"/>
    </row>
    <row r="2909" ht="12">
      <c r="G2909" s="257"/>
    </row>
    <row r="2910" ht="12">
      <c r="G2910" s="257"/>
    </row>
    <row r="2911" ht="12">
      <c r="G2911" s="257"/>
    </row>
    <row r="2912" ht="12">
      <c r="G2912" s="257"/>
    </row>
    <row r="2913" ht="12">
      <c r="G2913" s="257"/>
    </row>
    <row r="2914" ht="12">
      <c r="G2914" s="257"/>
    </row>
    <row r="2915" ht="12">
      <c r="G2915" s="257"/>
    </row>
    <row r="2916" ht="12">
      <c r="G2916" s="257"/>
    </row>
    <row r="2917" ht="12">
      <c r="G2917" s="257"/>
    </row>
    <row r="2918" ht="12">
      <c r="G2918" s="257"/>
    </row>
    <row r="2919" ht="12">
      <c r="G2919" s="257"/>
    </row>
    <row r="2920" ht="12">
      <c r="G2920" s="257"/>
    </row>
    <row r="2921" ht="12">
      <c r="G2921" s="257"/>
    </row>
    <row r="2922" ht="12">
      <c r="G2922" s="257"/>
    </row>
    <row r="2923" ht="12">
      <c r="G2923" s="257"/>
    </row>
    <row r="2924" ht="12">
      <c r="G2924" s="257"/>
    </row>
    <row r="2925" ht="12">
      <c r="G2925" s="257"/>
    </row>
    <row r="2926" ht="12">
      <c r="G2926" s="257"/>
    </row>
    <row r="2927" ht="12">
      <c r="G2927" s="257"/>
    </row>
    <row r="2928" ht="12">
      <c r="G2928" s="257"/>
    </row>
    <row r="2929" ht="12">
      <c r="G2929" s="257"/>
    </row>
    <row r="2930" ht="12">
      <c r="G2930" s="257"/>
    </row>
    <row r="2931" ht="12">
      <c r="G2931" s="257"/>
    </row>
    <row r="2932" ht="12">
      <c r="G2932" s="257"/>
    </row>
    <row r="2933" ht="12">
      <c r="G2933" s="257"/>
    </row>
    <row r="2934" ht="12">
      <c r="G2934" s="257"/>
    </row>
    <row r="2935" ht="12">
      <c r="G2935" s="257"/>
    </row>
    <row r="2936" ht="12">
      <c r="G2936" s="257"/>
    </row>
    <row r="2937" ht="12">
      <c r="G2937" s="257"/>
    </row>
    <row r="2938" ht="12">
      <c r="G2938" s="257"/>
    </row>
    <row r="2939" ht="12">
      <c r="G2939" s="257"/>
    </row>
    <row r="2940" ht="12">
      <c r="G2940" s="257"/>
    </row>
    <row r="2941" ht="12">
      <c r="G2941" s="257"/>
    </row>
    <row r="2942" ht="12">
      <c r="G2942" s="257"/>
    </row>
    <row r="2943" ht="12">
      <c r="G2943" s="257"/>
    </row>
    <row r="2944" ht="12">
      <c r="G2944" s="257"/>
    </row>
    <row r="2945" ht="12">
      <c r="G2945" s="257"/>
    </row>
    <row r="2946" ht="12">
      <c r="G2946" s="257"/>
    </row>
    <row r="2947" ht="12">
      <c r="G2947" s="257"/>
    </row>
    <row r="2948" ht="12">
      <c r="G2948" s="257"/>
    </row>
    <row r="2949" ht="12">
      <c r="G2949" s="257"/>
    </row>
    <row r="2950" ht="12">
      <c r="G2950" s="257"/>
    </row>
    <row r="2951" ht="12">
      <c r="G2951" s="257"/>
    </row>
    <row r="2952" ht="12">
      <c r="G2952" s="257"/>
    </row>
    <row r="2953" ht="12">
      <c r="G2953" s="257"/>
    </row>
    <row r="2954" ht="12">
      <c r="G2954" s="257"/>
    </row>
    <row r="2955" ht="12">
      <c r="G2955" s="257"/>
    </row>
    <row r="2956" ht="12">
      <c r="G2956" s="257"/>
    </row>
    <row r="2957" ht="12">
      <c r="G2957" s="257"/>
    </row>
    <row r="2958" ht="12">
      <c r="G2958" s="257"/>
    </row>
    <row r="2959" ht="12">
      <c r="G2959" s="257"/>
    </row>
    <row r="2960" ht="12">
      <c r="G2960" s="257"/>
    </row>
    <row r="2961" ht="12">
      <c r="G2961" s="257"/>
    </row>
    <row r="2962" ht="12">
      <c r="G2962" s="257"/>
    </row>
    <row r="2963" ht="12">
      <c r="G2963" s="257"/>
    </row>
    <row r="2964" ht="12">
      <c r="G2964" s="257"/>
    </row>
    <row r="2965" ht="12">
      <c r="G2965" s="257"/>
    </row>
    <row r="2966" ht="12">
      <c r="G2966" s="257"/>
    </row>
    <row r="2967" ht="12">
      <c r="G2967" s="257"/>
    </row>
    <row r="2968" ht="12">
      <c r="G2968" s="257"/>
    </row>
    <row r="2969" ht="12">
      <c r="G2969" s="257"/>
    </row>
    <row r="2970" ht="12">
      <c r="G2970" s="257"/>
    </row>
    <row r="2971" ht="12">
      <c r="G2971" s="257"/>
    </row>
    <row r="2972" ht="12">
      <c r="G2972" s="257"/>
    </row>
    <row r="2973" ht="12">
      <c r="G2973" s="257"/>
    </row>
    <row r="2974" ht="12">
      <c r="G2974" s="257"/>
    </row>
    <row r="2975" ht="12">
      <c r="G2975" s="257"/>
    </row>
    <row r="2976" ht="12">
      <c r="G2976" s="257"/>
    </row>
    <row r="2977" ht="12">
      <c r="G2977" s="257"/>
    </row>
    <row r="2978" ht="12">
      <c r="G2978" s="257"/>
    </row>
    <row r="2979" ht="12">
      <c r="G2979" s="257"/>
    </row>
    <row r="2980" ht="12">
      <c r="G2980" s="257"/>
    </row>
    <row r="2981" ht="12">
      <c r="G2981" s="257"/>
    </row>
    <row r="2982" ht="12">
      <c r="G2982" s="257"/>
    </row>
    <row r="2983" ht="12">
      <c r="G2983" s="257"/>
    </row>
    <row r="2984" ht="12">
      <c r="G2984" s="257"/>
    </row>
    <row r="2985" ht="12">
      <c r="G2985" s="257"/>
    </row>
    <row r="2986" ht="12">
      <c r="G2986" s="257"/>
    </row>
    <row r="2987" ht="12">
      <c r="G2987" s="257"/>
    </row>
    <row r="2988" ht="12">
      <c r="G2988" s="257"/>
    </row>
    <row r="2989" ht="12">
      <c r="G2989" s="257"/>
    </row>
    <row r="2990" ht="12">
      <c r="G2990" s="257"/>
    </row>
    <row r="2991" ht="12">
      <c r="G2991" s="257"/>
    </row>
    <row r="2992" ht="12">
      <c r="G2992" s="257"/>
    </row>
    <row r="2993" ht="12">
      <c r="G2993" s="257"/>
    </row>
    <row r="2994" ht="12">
      <c r="G2994" s="257"/>
    </row>
    <row r="2995" ht="12">
      <c r="G2995" s="257"/>
    </row>
    <row r="2996" ht="12">
      <c r="G2996" s="257"/>
    </row>
    <row r="2997" ht="12">
      <c r="G2997" s="257"/>
    </row>
    <row r="2998" ht="12">
      <c r="G2998" s="257"/>
    </row>
    <row r="2999" ht="12">
      <c r="G2999" s="257"/>
    </row>
    <row r="3000" ht="12">
      <c r="G3000" s="257"/>
    </row>
    <row r="3001" ht="12">
      <c r="G3001" s="257"/>
    </row>
    <row r="3002" ht="12">
      <c r="G3002" s="257"/>
    </row>
    <row r="3003" ht="12">
      <c r="G3003" s="257"/>
    </row>
    <row r="3004" ht="12">
      <c r="G3004" s="257"/>
    </row>
    <row r="3005" ht="12">
      <c r="G3005" s="257"/>
    </row>
    <row r="3006" ht="12">
      <c r="G3006" s="257"/>
    </row>
    <row r="3007" ht="12">
      <c r="G3007" s="257"/>
    </row>
    <row r="3008" ht="12">
      <c r="G3008" s="257"/>
    </row>
    <row r="3009" ht="12">
      <c r="G3009" s="257"/>
    </row>
    <row r="3010" ht="12">
      <c r="G3010" s="257"/>
    </row>
    <row r="3011" ht="12">
      <c r="G3011" s="257"/>
    </row>
    <row r="3012" ht="12">
      <c r="G3012" s="257"/>
    </row>
    <row r="3013" ht="12">
      <c r="G3013" s="257"/>
    </row>
    <row r="3014" ht="12">
      <c r="G3014" s="257"/>
    </row>
    <row r="3015" ht="12">
      <c r="G3015" s="257"/>
    </row>
    <row r="3016" ht="12">
      <c r="G3016" s="257"/>
    </row>
    <row r="3017" ht="12">
      <c r="G3017" s="257"/>
    </row>
    <row r="3018" ht="12">
      <c r="G3018" s="257"/>
    </row>
    <row r="3019" ht="12">
      <c r="G3019" s="257"/>
    </row>
    <row r="3020" ht="12">
      <c r="G3020" s="257"/>
    </row>
    <row r="3021" ht="12">
      <c r="G3021" s="257"/>
    </row>
    <row r="3022" ht="12">
      <c r="G3022" s="257"/>
    </row>
    <row r="3023" ht="12">
      <c r="G3023" s="257"/>
    </row>
    <row r="3024" ht="12">
      <c r="G3024" s="257"/>
    </row>
    <row r="3025" ht="12">
      <c r="G3025" s="257"/>
    </row>
    <row r="3026" ht="12">
      <c r="G3026" s="257"/>
    </row>
    <row r="3027" ht="12">
      <c r="G3027" s="257"/>
    </row>
    <row r="3028" ht="12">
      <c r="G3028" s="257"/>
    </row>
    <row r="3029" ht="12">
      <c r="G3029" s="257"/>
    </row>
    <row r="3030" ht="12">
      <c r="G3030" s="257"/>
    </row>
    <row r="3031" ht="12">
      <c r="G3031" s="257"/>
    </row>
    <row r="3032" ht="12">
      <c r="G3032" s="257"/>
    </row>
    <row r="3033" ht="12">
      <c r="G3033" s="257"/>
    </row>
    <row r="3034" ht="12">
      <c r="G3034" s="257"/>
    </row>
    <row r="3035" ht="12">
      <c r="G3035" s="257"/>
    </row>
    <row r="3036" ht="12">
      <c r="G3036" s="257"/>
    </row>
    <row r="3037" ht="12">
      <c r="G3037" s="257"/>
    </row>
    <row r="3038" ht="12">
      <c r="G3038" s="257"/>
    </row>
    <row r="3039" ht="12">
      <c r="G3039" s="257"/>
    </row>
    <row r="3040" ht="12">
      <c r="G3040" s="257"/>
    </row>
    <row r="3041" ht="12">
      <c r="G3041" s="257"/>
    </row>
    <row r="3042" ht="12">
      <c r="G3042" s="257"/>
    </row>
    <row r="3043" ht="12">
      <c r="G3043" s="257"/>
    </row>
    <row r="3044" ht="12">
      <c r="G3044" s="257"/>
    </row>
    <row r="3045" ht="12">
      <c r="G3045" s="257"/>
    </row>
    <row r="3046" ht="12">
      <c r="G3046" s="257"/>
    </row>
    <row r="3047" ht="12">
      <c r="G3047" s="257"/>
    </row>
    <row r="3048" ht="12">
      <c r="G3048" s="257"/>
    </row>
  </sheetData>
  <mergeCells count="14">
    <mergeCell ref="J443:K443"/>
    <mergeCell ref="M8:M10"/>
    <mergeCell ref="H9:L9"/>
    <mergeCell ref="A440:E440"/>
    <mergeCell ref="A8:A10"/>
    <mergeCell ref="B8:B10"/>
    <mergeCell ref="C8:C10"/>
    <mergeCell ref="D8:D10"/>
    <mergeCell ref="J441:K441"/>
    <mergeCell ref="E6:J6"/>
    <mergeCell ref="F8:F10"/>
    <mergeCell ref="G8:L8"/>
    <mergeCell ref="G9:G10"/>
    <mergeCell ref="E8:E10"/>
  </mergeCells>
  <printOptions horizontalCentered="1"/>
  <pageMargins left="0.1968503937007874" right="0" top="0.3937007874015748" bottom="0.7874015748031497" header="0.3937007874015748" footer="0.3937007874015748"/>
  <pageSetup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J12" sqref="J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9.625" style="1" customWidth="1"/>
    <col min="5" max="5" width="12.00390625" style="1" hidden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536" t="s">
        <v>404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</row>
    <row r="2" spans="1:11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8" t="s">
        <v>43</v>
      </c>
    </row>
    <row r="3" spans="1:11" s="43" customFormat="1" ht="19.5" customHeight="1">
      <c r="A3" s="537" t="s">
        <v>61</v>
      </c>
      <c r="B3" s="537" t="s">
        <v>2</v>
      </c>
      <c r="C3" s="537" t="s">
        <v>42</v>
      </c>
      <c r="D3" s="534" t="s">
        <v>110</v>
      </c>
      <c r="E3" s="534" t="s">
        <v>62</v>
      </c>
      <c r="F3" s="534" t="s">
        <v>70</v>
      </c>
      <c r="G3" s="534"/>
      <c r="H3" s="534"/>
      <c r="I3" s="534"/>
      <c r="J3" s="534"/>
      <c r="K3" s="534" t="s">
        <v>67</v>
      </c>
    </row>
    <row r="4" spans="1:11" s="43" customFormat="1" ht="19.5" customHeight="1">
      <c r="A4" s="537"/>
      <c r="B4" s="537"/>
      <c r="C4" s="537"/>
      <c r="D4" s="534"/>
      <c r="E4" s="534"/>
      <c r="F4" s="534" t="s">
        <v>324</v>
      </c>
      <c r="G4" s="534" t="s">
        <v>16</v>
      </c>
      <c r="H4" s="534"/>
      <c r="I4" s="534"/>
      <c r="J4" s="534"/>
      <c r="K4" s="534"/>
    </row>
    <row r="5" spans="1:11" s="43" customFormat="1" ht="29.25" customHeight="1">
      <c r="A5" s="537"/>
      <c r="B5" s="537"/>
      <c r="C5" s="537"/>
      <c r="D5" s="534"/>
      <c r="E5" s="534"/>
      <c r="F5" s="534"/>
      <c r="G5" s="534" t="s">
        <v>91</v>
      </c>
      <c r="H5" s="534" t="s">
        <v>83</v>
      </c>
      <c r="I5" s="534" t="s">
        <v>93</v>
      </c>
      <c r="J5" s="534" t="s">
        <v>84</v>
      </c>
      <c r="K5" s="534"/>
    </row>
    <row r="6" spans="1:11" s="43" customFormat="1" ht="19.5" customHeight="1">
      <c r="A6" s="537"/>
      <c r="B6" s="537"/>
      <c r="C6" s="537"/>
      <c r="D6" s="534"/>
      <c r="E6" s="534"/>
      <c r="F6" s="534"/>
      <c r="G6" s="534"/>
      <c r="H6" s="534"/>
      <c r="I6" s="534"/>
      <c r="J6" s="534"/>
      <c r="K6" s="534"/>
    </row>
    <row r="7" spans="1:11" s="43" customFormat="1" ht="19.5" customHeight="1">
      <c r="A7" s="537"/>
      <c r="B7" s="537"/>
      <c r="C7" s="537"/>
      <c r="D7" s="534"/>
      <c r="E7" s="534"/>
      <c r="F7" s="534"/>
      <c r="G7" s="534"/>
      <c r="H7" s="534"/>
      <c r="I7" s="534"/>
      <c r="J7" s="534"/>
      <c r="K7" s="534"/>
    </row>
    <row r="8" spans="1:11" ht="7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</row>
    <row r="9" spans="1:11" ht="152.25" customHeight="1">
      <c r="A9" s="32" t="s">
        <v>10</v>
      </c>
      <c r="B9" s="17">
        <v>900</v>
      </c>
      <c r="C9" s="17">
        <v>90001</v>
      </c>
      <c r="D9" s="319" t="s">
        <v>443</v>
      </c>
      <c r="E9" s="320">
        <v>20000</v>
      </c>
      <c r="F9" s="320">
        <v>700000</v>
      </c>
      <c r="G9" s="320">
        <v>700000</v>
      </c>
      <c r="H9" s="17"/>
      <c r="I9" s="44" t="s">
        <v>68</v>
      </c>
      <c r="J9" s="17"/>
      <c r="K9" s="17" t="s">
        <v>306</v>
      </c>
    </row>
    <row r="10" spans="1:11" ht="51">
      <c r="A10" s="33"/>
      <c r="B10" s="18"/>
      <c r="C10" s="18"/>
      <c r="D10" s="18"/>
      <c r="E10" s="18"/>
      <c r="F10" s="18"/>
      <c r="G10" s="18"/>
      <c r="H10" s="18"/>
      <c r="I10" s="45" t="s">
        <v>68</v>
      </c>
      <c r="J10" s="18"/>
      <c r="K10" s="18"/>
    </row>
    <row r="11" spans="1:11" ht="51">
      <c r="A11" s="33"/>
      <c r="B11" s="18"/>
      <c r="C11" s="18"/>
      <c r="D11" s="18"/>
      <c r="E11" s="18"/>
      <c r="F11" s="18"/>
      <c r="G11" s="18"/>
      <c r="H11" s="18"/>
      <c r="I11" s="46" t="s">
        <v>68</v>
      </c>
      <c r="J11" s="18"/>
      <c r="K11" s="18"/>
    </row>
    <row r="12" spans="1:11" ht="51">
      <c r="A12" s="33"/>
      <c r="B12" s="18"/>
      <c r="C12" s="18"/>
      <c r="D12" s="18"/>
      <c r="E12" s="18"/>
      <c r="F12" s="18"/>
      <c r="G12" s="18"/>
      <c r="H12" s="18"/>
      <c r="I12" s="46" t="s">
        <v>68</v>
      </c>
      <c r="J12" s="18"/>
      <c r="K12" s="18"/>
    </row>
    <row r="13" spans="1:11" ht="22.5" customHeight="1">
      <c r="A13" s="535" t="s">
        <v>90</v>
      </c>
      <c r="B13" s="535"/>
      <c r="C13" s="535"/>
      <c r="D13" s="535"/>
      <c r="E13" s="309">
        <f aca="true" t="shared" si="0" ref="E13:J13">SUM(E9:E12)</f>
        <v>20000</v>
      </c>
      <c r="F13" s="309">
        <f t="shared" si="0"/>
        <v>700000</v>
      </c>
      <c r="G13" s="309">
        <f t="shared" si="0"/>
        <v>700000</v>
      </c>
      <c r="H13" s="309">
        <f t="shared" si="0"/>
        <v>0</v>
      </c>
      <c r="I13" s="309">
        <f t="shared" si="0"/>
        <v>0</v>
      </c>
      <c r="J13" s="309">
        <f t="shared" si="0"/>
        <v>0</v>
      </c>
      <c r="K13" s="51" t="s">
        <v>49</v>
      </c>
    </row>
  </sheetData>
  <mergeCells count="15"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5" r:id="rId1"/>
  <headerFooter alignWithMargins="0">
    <oddHeader>&amp;R&amp;9
Załącznik nr &amp;A
do uchwały  Nr XIII/57/08
Rady Gminy w Skarżysku Kościelnym 
z dnia 31 stycznia 2008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"/>
  <dimension ref="A1:L154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3.375" style="58" customWidth="1"/>
    <col min="2" max="2" width="5.125" style="59" customWidth="1"/>
    <col min="3" max="3" width="8.125" style="59" customWidth="1"/>
    <col min="4" max="4" width="7.125" style="111" customWidth="1"/>
    <col min="5" max="5" width="39.75390625" style="60" customWidth="1"/>
    <col min="6" max="6" width="17.875" style="61" customWidth="1"/>
    <col min="7" max="7" width="16.125" style="372" customWidth="1"/>
    <col min="8" max="16384" width="9.125" style="58" customWidth="1"/>
  </cols>
  <sheetData>
    <row r="1" ht="15.75">
      <c r="E1" s="337"/>
    </row>
    <row r="2" spans="2:7" s="62" customFormat="1" ht="12.75">
      <c r="B2" s="63"/>
      <c r="C2" s="63"/>
      <c r="D2" s="112"/>
      <c r="E2" s="64"/>
      <c r="F2" s="64"/>
      <c r="G2" s="373"/>
    </row>
    <row r="3" spans="2:7" s="62" customFormat="1" ht="12.75">
      <c r="B3" s="65"/>
      <c r="C3" s="65"/>
      <c r="D3" s="113"/>
      <c r="E3" s="137"/>
      <c r="F3" s="137" t="s">
        <v>272</v>
      </c>
      <c r="G3" s="373"/>
    </row>
    <row r="4" spans="2:7" s="62" customFormat="1" ht="12.75">
      <c r="B4" s="63"/>
      <c r="C4" s="63"/>
      <c r="D4" s="112"/>
      <c r="E4" s="137"/>
      <c r="F4" s="137" t="s">
        <v>478</v>
      </c>
      <c r="G4" s="373"/>
    </row>
    <row r="5" spans="2:7" s="62" customFormat="1" ht="12.75">
      <c r="B5" s="63"/>
      <c r="C5" s="63"/>
      <c r="D5" s="112"/>
      <c r="E5" s="137"/>
      <c r="F5" s="137" t="s">
        <v>169</v>
      </c>
      <c r="G5" s="373"/>
    </row>
    <row r="6" spans="2:7" s="62" customFormat="1" ht="12.75">
      <c r="B6" s="63"/>
      <c r="C6" s="63"/>
      <c r="D6" s="112"/>
      <c r="E6" s="137"/>
      <c r="F6" s="137" t="s">
        <v>479</v>
      </c>
      <c r="G6" s="373"/>
    </row>
    <row r="7" spans="1:6" ht="16.5">
      <c r="A7" s="550" t="s">
        <v>313</v>
      </c>
      <c r="B7" s="550"/>
      <c r="C7" s="550"/>
      <c r="D7" s="550"/>
      <c r="E7" s="550"/>
      <c r="F7" s="550"/>
    </row>
    <row r="8" spans="1:9" ht="16.5">
      <c r="A8" s="66"/>
      <c r="B8" s="66"/>
      <c r="C8" s="66"/>
      <c r="D8" s="114"/>
      <c r="E8" s="66"/>
      <c r="F8" s="66"/>
      <c r="G8" s="66" t="s">
        <v>43</v>
      </c>
      <c r="I8" s="368"/>
    </row>
    <row r="9" spans="1:7" s="67" customFormat="1" ht="10.5" customHeight="1">
      <c r="A9" s="554" t="s">
        <v>61</v>
      </c>
      <c r="B9" s="554" t="s">
        <v>2</v>
      </c>
      <c r="C9" s="559" t="s">
        <v>3</v>
      </c>
      <c r="D9" s="557" t="s">
        <v>4</v>
      </c>
      <c r="E9" s="555" t="s">
        <v>5</v>
      </c>
      <c r="F9" s="553" t="s">
        <v>314</v>
      </c>
      <c r="G9" s="538" t="s">
        <v>315</v>
      </c>
    </row>
    <row r="10" spans="1:7" s="67" customFormat="1" ht="21.75" customHeight="1">
      <c r="A10" s="554"/>
      <c r="B10" s="554"/>
      <c r="C10" s="560"/>
      <c r="D10" s="558"/>
      <c r="E10" s="556"/>
      <c r="F10" s="553"/>
      <c r="G10" s="538"/>
    </row>
    <row r="11" spans="1:7" s="71" customFormat="1" ht="12.75">
      <c r="A11" s="68">
        <v>1</v>
      </c>
      <c r="B11" s="69">
        <v>2</v>
      </c>
      <c r="C11" s="69">
        <v>3</v>
      </c>
      <c r="D11" s="336">
        <v>4</v>
      </c>
      <c r="E11" s="69">
        <v>5</v>
      </c>
      <c r="F11" s="70">
        <v>6</v>
      </c>
      <c r="G11" s="374">
        <v>7</v>
      </c>
    </row>
    <row r="12" spans="1:7" s="79" customFormat="1" ht="21" customHeight="1">
      <c r="A12" s="543" t="s">
        <v>112</v>
      </c>
      <c r="B12" s="544"/>
      <c r="C12" s="544"/>
      <c r="D12" s="544"/>
      <c r="E12" s="545"/>
      <c r="F12" s="87">
        <f>SUM(F16,F21,F31,F38,F65,F69,F76,F80,F84)</f>
        <v>2612499</v>
      </c>
      <c r="G12" s="87">
        <f>SUM(G16,G31,G38,G65,G69,G76,G80,G84)</f>
        <v>6000</v>
      </c>
    </row>
    <row r="13" spans="1:7" s="73" customFormat="1" ht="15.75">
      <c r="A13" s="77" t="s">
        <v>10</v>
      </c>
      <c r="B13" s="84">
        <v>10</v>
      </c>
      <c r="C13" s="84"/>
      <c r="D13" s="115"/>
      <c r="E13" s="85" t="s">
        <v>111</v>
      </c>
      <c r="F13" s="369"/>
      <c r="G13" s="375"/>
    </row>
    <row r="14" spans="1:7" s="271" customFormat="1" ht="19.5" customHeight="1">
      <c r="A14" s="265"/>
      <c r="B14" s="285"/>
      <c r="C14" s="286">
        <v>1095</v>
      </c>
      <c r="D14" s="287"/>
      <c r="E14" s="296" t="s">
        <v>113</v>
      </c>
      <c r="F14" s="370">
        <f>SUM(F15)</f>
        <v>4210</v>
      </c>
      <c r="G14" s="283">
        <f>SUM(G15)</f>
        <v>0</v>
      </c>
    </row>
    <row r="15" spans="1:7" s="82" customFormat="1" ht="99" customHeight="1">
      <c r="A15" s="74"/>
      <c r="B15" s="86"/>
      <c r="C15" s="86"/>
      <c r="D15" s="405">
        <v>750</v>
      </c>
      <c r="E15" s="78" t="s">
        <v>165</v>
      </c>
      <c r="F15" s="295">
        <v>4210</v>
      </c>
      <c r="G15" s="376"/>
    </row>
    <row r="16" spans="1:7" s="79" customFormat="1" ht="19.5" customHeight="1">
      <c r="A16" s="546" t="s">
        <v>335</v>
      </c>
      <c r="B16" s="547"/>
      <c r="C16" s="547"/>
      <c r="D16" s="547"/>
      <c r="E16" s="548"/>
      <c r="F16" s="83">
        <f>SUM(F14)</f>
        <v>4210</v>
      </c>
      <c r="G16" s="83">
        <f>SUM(G14)</f>
        <v>0</v>
      </c>
    </row>
    <row r="17" spans="1:7" s="73" customFormat="1" ht="31.5">
      <c r="A17" s="77" t="s">
        <v>11</v>
      </c>
      <c r="B17" s="84">
        <v>400</v>
      </c>
      <c r="C17" s="84"/>
      <c r="D17" s="115"/>
      <c r="E17" s="85" t="s">
        <v>480</v>
      </c>
      <c r="F17" s="369"/>
      <c r="G17" s="375"/>
    </row>
    <row r="18" spans="1:7" s="271" customFormat="1" ht="19.5" customHeight="1">
      <c r="A18" s="265"/>
      <c r="B18" s="285"/>
      <c r="C18" s="286">
        <v>40002</v>
      </c>
      <c r="D18" s="287"/>
      <c r="E18" s="296" t="s">
        <v>481</v>
      </c>
      <c r="F18" s="370">
        <f>SUM(F19:F20)</f>
        <v>10500</v>
      </c>
      <c r="G18" s="283">
        <f>SUM(G19:G20)</f>
        <v>0</v>
      </c>
    </row>
    <row r="19" spans="1:7" s="73" customFormat="1" ht="19.5" customHeight="1">
      <c r="A19" s="74"/>
      <c r="B19" s="491"/>
      <c r="C19" s="492"/>
      <c r="D19" s="493">
        <v>830</v>
      </c>
      <c r="E19" s="494" t="s">
        <v>250</v>
      </c>
      <c r="F19" s="96">
        <v>10000</v>
      </c>
      <c r="G19" s="96"/>
    </row>
    <row r="20" spans="1:7" s="82" customFormat="1" ht="21.75" customHeight="1">
      <c r="A20" s="74"/>
      <c r="B20" s="86"/>
      <c r="C20" s="86"/>
      <c r="D20" s="405">
        <v>920</v>
      </c>
      <c r="E20" s="78" t="s">
        <v>482</v>
      </c>
      <c r="F20" s="295">
        <v>500</v>
      </c>
      <c r="G20" s="376"/>
    </row>
    <row r="21" spans="1:7" s="79" customFormat="1" ht="19.5" customHeight="1">
      <c r="A21" s="546" t="s">
        <v>475</v>
      </c>
      <c r="B21" s="547"/>
      <c r="C21" s="547"/>
      <c r="D21" s="547"/>
      <c r="E21" s="548"/>
      <c r="F21" s="83">
        <f>SUM(F18)</f>
        <v>10500</v>
      </c>
      <c r="G21" s="83">
        <f>SUM(G18)</f>
        <v>0</v>
      </c>
    </row>
    <row r="22" spans="1:7" s="271" customFormat="1" ht="18.75" customHeight="1">
      <c r="A22" s="265" t="s">
        <v>12</v>
      </c>
      <c r="B22" s="266">
        <v>700</v>
      </c>
      <c r="C22" s="267"/>
      <c r="D22" s="268"/>
      <c r="E22" s="269" t="s">
        <v>114</v>
      </c>
      <c r="F22" s="270"/>
      <c r="G22" s="378"/>
    </row>
    <row r="23" spans="1:7" s="284" customFormat="1" ht="34.5" customHeight="1">
      <c r="A23" s="278"/>
      <c r="B23" s="279"/>
      <c r="C23" s="280">
        <v>70005</v>
      </c>
      <c r="D23" s="281"/>
      <c r="E23" s="282" t="s">
        <v>449</v>
      </c>
      <c r="F23" s="283">
        <f>SUM(F24,F26,F28,F29)</f>
        <v>23219</v>
      </c>
      <c r="G23" s="283">
        <f>SUM(G24,G26,G28,G29)</f>
        <v>6000</v>
      </c>
    </row>
    <row r="24" spans="1:7" s="82" customFormat="1" ht="15.75" customHeight="1">
      <c r="A24" s="92"/>
      <c r="B24" s="551"/>
      <c r="C24" s="90"/>
      <c r="D24" s="118">
        <v>470</v>
      </c>
      <c r="E24" s="549" t="s">
        <v>450</v>
      </c>
      <c r="F24" s="96">
        <v>9</v>
      </c>
      <c r="G24" s="376"/>
    </row>
    <row r="25" spans="1:7" s="82" customFormat="1" ht="18" customHeight="1">
      <c r="A25" s="92"/>
      <c r="B25" s="552"/>
      <c r="C25" s="110"/>
      <c r="D25" s="119"/>
      <c r="E25" s="549"/>
      <c r="F25" s="96"/>
      <c r="G25" s="376"/>
    </row>
    <row r="26" spans="1:7" s="82" customFormat="1" ht="15.75">
      <c r="A26" s="92"/>
      <c r="B26" s="552"/>
      <c r="C26" s="110"/>
      <c r="D26" s="119">
        <v>750</v>
      </c>
      <c r="E26" s="549" t="s">
        <v>165</v>
      </c>
      <c r="F26" s="96">
        <v>23200</v>
      </c>
      <c r="G26" s="376"/>
    </row>
    <row r="27" spans="1:7" s="82" customFormat="1" ht="75" customHeight="1">
      <c r="A27" s="92"/>
      <c r="B27" s="95"/>
      <c r="C27" s="90"/>
      <c r="D27" s="118"/>
      <c r="E27" s="549"/>
      <c r="F27" s="96"/>
      <c r="G27" s="376"/>
    </row>
    <row r="28" spans="1:7" s="82" customFormat="1" ht="45">
      <c r="A28" s="92"/>
      <c r="B28" s="95"/>
      <c r="C28" s="90"/>
      <c r="D28" s="118">
        <v>770</v>
      </c>
      <c r="E28" s="93" t="s">
        <v>332</v>
      </c>
      <c r="F28" s="96"/>
      <c r="G28" s="376">
        <v>6000</v>
      </c>
    </row>
    <row r="29" spans="1:7" s="82" customFormat="1" ht="31.5" customHeight="1">
      <c r="A29" s="92"/>
      <c r="B29" s="89"/>
      <c r="C29" s="109"/>
      <c r="D29" s="118">
        <v>910</v>
      </c>
      <c r="E29" s="549" t="s">
        <v>166</v>
      </c>
      <c r="F29" s="105">
        <v>10</v>
      </c>
      <c r="G29" s="377"/>
    </row>
    <row r="30" spans="1:7" s="82" customFormat="1" ht="14.25" customHeight="1" hidden="1">
      <c r="A30" s="92"/>
      <c r="B30" s="95"/>
      <c r="C30" s="90"/>
      <c r="D30" s="118"/>
      <c r="E30" s="549"/>
      <c r="F30" s="105"/>
      <c r="G30" s="387"/>
    </row>
    <row r="31" spans="1:12" s="79" customFormat="1" ht="24.75" customHeight="1">
      <c r="A31" s="546" t="s">
        <v>116</v>
      </c>
      <c r="B31" s="547"/>
      <c r="C31" s="547"/>
      <c r="D31" s="547"/>
      <c r="E31" s="548"/>
      <c r="F31" s="87">
        <f>SUM(F23)</f>
        <v>23219</v>
      </c>
      <c r="G31" s="87">
        <f>SUM(G23)</f>
        <v>6000</v>
      </c>
      <c r="K31" s="397"/>
      <c r="L31" s="397"/>
    </row>
    <row r="32" spans="1:7" s="73" customFormat="1" ht="15.75">
      <c r="A32" s="77" t="s">
        <v>1</v>
      </c>
      <c r="B32" s="264">
        <v>750</v>
      </c>
      <c r="C32" s="261"/>
      <c r="D32" s="262"/>
      <c r="E32" s="75" t="s">
        <v>117</v>
      </c>
      <c r="F32" s="72"/>
      <c r="G32" s="375"/>
    </row>
    <row r="33" spans="1:7" s="73" customFormat="1" ht="15.75" hidden="1">
      <c r="A33" s="92"/>
      <c r="B33" s="89"/>
      <c r="C33" s="109"/>
      <c r="D33" s="117"/>
      <c r="E33" s="90"/>
      <c r="F33" s="91"/>
      <c r="G33" s="380"/>
    </row>
    <row r="34" spans="1:7" s="289" customFormat="1" ht="21" customHeight="1">
      <c r="A34" s="278"/>
      <c r="B34" s="103"/>
      <c r="C34" s="103">
        <v>75011</v>
      </c>
      <c r="D34" s="123"/>
      <c r="E34" s="290" t="s">
        <v>143</v>
      </c>
      <c r="F34" s="283">
        <f>SUM(F35:F35)</f>
        <v>1285</v>
      </c>
      <c r="G34" s="283">
        <f>SUM(G35:G35)</f>
        <v>0</v>
      </c>
    </row>
    <row r="35" spans="1:7" s="82" customFormat="1" ht="65.25" customHeight="1">
      <c r="A35" s="92"/>
      <c r="B35" s="104"/>
      <c r="C35" s="104"/>
      <c r="D35" s="436">
        <v>2360</v>
      </c>
      <c r="E35" s="93" t="s">
        <v>336</v>
      </c>
      <c r="F35" s="437">
        <v>1285</v>
      </c>
      <c r="G35" s="376"/>
    </row>
    <row r="36" spans="1:7" s="284" customFormat="1" ht="32.25" customHeight="1">
      <c r="A36" s="278"/>
      <c r="B36" s="279"/>
      <c r="C36" s="406">
        <v>75023</v>
      </c>
      <c r="D36" s="291"/>
      <c r="E36" s="435" t="s">
        <v>180</v>
      </c>
      <c r="F36" s="283">
        <f>SUM(F37:F37)</f>
        <v>2000</v>
      </c>
      <c r="G36" s="283">
        <f>SUM(G37:G37)</f>
        <v>0</v>
      </c>
    </row>
    <row r="37" spans="1:7" s="82" customFormat="1" ht="18.75" customHeight="1">
      <c r="A37" s="388"/>
      <c r="B37" s="97"/>
      <c r="C37" s="434"/>
      <c r="D37" s="125">
        <v>970</v>
      </c>
      <c r="E37" s="391" t="s">
        <v>167</v>
      </c>
      <c r="F37" s="105">
        <v>2000</v>
      </c>
      <c r="G37" s="377"/>
    </row>
    <row r="38" spans="1:7" s="79" customFormat="1" ht="19.5" customHeight="1">
      <c r="A38" s="546" t="s">
        <v>118</v>
      </c>
      <c r="B38" s="547"/>
      <c r="C38" s="547"/>
      <c r="D38" s="547"/>
      <c r="E38" s="548"/>
      <c r="F38" s="87">
        <f>SUM(F34,F36)</f>
        <v>3285</v>
      </c>
      <c r="G38" s="87">
        <f>SUM(G34,G36)</f>
        <v>0</v>
      </c>
    </row>
    <row r="39" spans="1:7" s="277" customFormat="1" ht="69" customHeight="1">
      <c r="A39" s="265" t="s">
        <v>17</v>
      </c>
      <c r="B39" s="266">
        <v>756</v>
      </c>
      <c r="C39" s="267"/>
      <c r="D39" s="268"/>
      <c r="E39" s="269" t="s">
        <v>119</v>
      </c>
      <c r="F39" s="371"/>
      <c r="G39" s="381"/>
    </row>
    <row r="40" spans="1:7" s="289" customFormat="1" ht="33.75" customHeight="1">
      <c r="A40" s="407"/>
      <c r="B40" s="279"/>
      <c r="C40" s="406">
        <v>75601</v>
      </c>
      <c r="D40" s="291"/>
      <c r="E40" s="282" t="s">
        <v>264</v>
      </c>
      <c r="F40" s="283">
        <f>SUM(F41)</f>
        <v>100</v>
      </c>
      <c r="G40" s="283">
        <f>SUM(G41)</f>
        <v>0</v>
      </c>
    </row>
    <row r="41" spans="1:7" s="82" customFormat="1" ht="45" customHeight="1">
      <c r="A41" s="396"/>
      <c r="B41" s="395"/>
      <c r="C41" s="95"/>
      <c r="D41" s="124">
        <v>350</v>
      </c>
      <c r="E41" s="98" t="s">
        <v>451</v>
      </c>
      <c r="F41" s="96">
        <v>100</v>
      </c>
      <c r="G41" s="376"/>
    </row>
    <row r="42" spans="1:7" s="289" customFormat="1" ht="86.25" customHeight="1">
      <c r="A42" s="288"/>
      <c r="B42" s="279"/>
      <c r="C42" s="279">
        <v>75615</v>
      </c>
      <c r="D42" s="281"/>
      <c r="E42" s="282" t="s">
        <v>120</v>
      </c>
      <c r="F42" s="283">
        <f>SUM(F43:F47)</f>
        <v>513650</v>
      </c>
      <c r="G42" s="283">
        <f>SUM(G43:G47)</f>
        <v>0</v>
      </c>
    </row>
    <row r="43" spans="1:7" s="82" customFormat="1" ht="18" customHeight="1">
      <c r="A43" s="100"/>
      <c r="B43" s="95"/>
      <c r="C43" s="90"/>
      <c r="D43" s="118">
        <v>310</v>
      </c>
      <c r="E43" s="93" t="s">
        <v>245</v>
      </c>
      <c r="F43" s="96">
        <v>483500</v>
      </c>
      <c r="G43" s="376"/>
    </row>
    <row r="44" spans="1:7" s="82" customFormat="1" ht="15.75">
      <c r="A44" s="100"/>
      <c r="B44" s="95"/>
      <c r="C44" s="90"/>
      <c r="D44" s="118">
        <v>320</v>
      </c>
      <c r="E44" s="93" t="s">
        <v>246</v>
      </c>
      <c r="F44" s="96">
        <v>2000</v>
      </c>
      <c r="G44" s="376"/>
    </row>
    <row r="45" spans="1:7" s="82" customFormat="1" ht="15.75">
      <c r="A45" s="100"/>
      <c r="B45" s="95"/>
      <c r="C45" s="90"/>
      <c r="D45" s="118">
        <v>330</v>
      </c>
      <c r="E45" s="93" t="s">
        <v>247</v>
      </c>
      <c r="F45" s="96">
        <v>28000</v>
      </c>
      <c r="G45" s="376"/>
    </row>
    <row r="46" spans="1:7" s="82" customFormat="1" ht="15.75">
      <c r="A46" s="100"/>
      <c r="B46" s="95"/>
      <c r="C46" s="90"/>
      <c r="D46" s="118">
        <v>500</v>
      </c>
      <c r="E46" s="93" t="s">
        <v>256</v>
      </c>
      <c r="F46" s="96">
        <v>100</v>
      </c>
      <c r="G46" s="376"/>
    </row>
    <row r="47" spans="1:7" s="82" customFormat="1" ht="33.75" customHeight="1">
      <c r="A47" s="100"/>
      <c r="B47" s="95"/>
      <c r="C47" s="90"/>
      <c r="D47" s="118">
        <v>910</v>
      </c>
      <c r="E47" s="93" t="s">
        <v>166</v>
      </c>
      <c r="F47" s="96">
        <v>50</v>
      </c>
      <c r="G47" s="376"/>
    </row>
    <row r="48" spans="1:7" s="289" customFormat="1" ht="81" customHeight="1">
      <c r="A48" s="288"/>
      <c r="B48" s="279"/>
      <c r="C48" s="279">
        <v>75616</v>
      </c>
      <c r="D48" s="281"/>
      <c r="E48" s="282" t="s">
        <v>121</v>
      </c>
      <c r="F48" s="283">
        <f>SUM(F49:F57)</f>
        <v>249700</v>
      </c>
      <c r="G48" s="283">
        <f>SUM(G49:G57)</f>
        <v>0</v>
      </c>
    </row>
    <row r="49" spans="1:7" s="82" customFormat="1" ht="17.25" customHeight="1">
      <c r="A49" s="100"/>
      <c r="B49" s="95"/>
      <c r="C49" s="90"/>
      <c r="D49" s="118">
        <v>310</v>
      </c>
      <c r="E49" s="93" t="s">
        <v>262</v>
      </c>
      <c r="F49" s="96">
        <v>110000</v>
      </c>
      <c r="G49" s="376"/>
    </row>
    <row r="50" spans="1:7" s="82" customFormat="1" ht="15.75">
      <c r="A50" s="100"/>
      <c r="B50" s="95"/>
      <c r="C50" s="90"/>
      <c r="D50" s="118">
        <v>320</v>
      </c>
      <c r="E50" s="93" t="s">
        <v>261</v>
      </c>
      <c r="F50" s="96">
        <v>80000</v>
      </c>
      <c r="G50" s="376"/>
    </row>
    <row r="51" spans="1:7" s="82" customFormat="1" ht="18" customHeight="1">
      <c r="A51" s="100"/>
      <c r="B51" s="95"/>
      <c r="C51" s="90"/>
      <c r="D51" s="118">
        <v>330</v>
      </c>
      <c r="E51" s="93" t="s">
        <v>260</v>
      </c>
      <c r="F51" s="96">
        <v>5500</v>
      </c>
      <c r="G51" s="376"/>
    </row>
    <row r="52" spans="1:7" s="82" customFormat="1" ht="18" customHeight="1">
      <c r="A52" s="100"/>
      <c r="B52" s="95"/>
      <c r="C52" s="90"/>
      <c r="D52" s="118">
        <v>340</v>
      </c>
      <c r="E52" s="93" t="s">
        <v>259</v>
      </c>
      <c r="F52" s="96">
        <v>9000</v>
      </c>
      <c r="G52" s="376"/>
    </row>
    <row r="53" spans="1:7" s="82" customFormat="1" ht="18" customHeight="1">
      <c r="A53" s="100"/>
      <c r="B53" s="95"/>
      <c r="C53" s="90"/>
      <c r="D53" s="118">
        <v>360</v>
      </c>
      <c r="E53" s="93" t="s">
        <v>258</v>
      </c>
      <c r="F53" s="96">
        <v>3000</v>
      </c>
      <c r="G53" s="376"/>
    </row>
    <row r="54" spans="1:7" s="82" customFormat="1" ht="18.75" customHeight="1">
      <c r="A54" s="100"/>
      <c r="B54" s="95"/>
      <c r="C54" s="90"/>
      <c r="D54" s="118">
        <v>370</v>
      </c>
      <c r="E54" s="93" t="s">
        <v>408</v>
      </c>
      <c r="F54" s="96">
        <v>100</v>
      </c>
      <c r="G54" s="376"/>
    </row>
    <row r="55" spans="1:7" s="82" customFormat="1" ht="19.5" customHeight="1">
      <c r="A55" s="100"/>
      <c r="B55" s="95"/>
      <c r="C55" s="90"/>
      <c r="D55" s="118">
        <v>430</v>
      </c>
      <c r="E55" s="93" t="s">
        <v>334</v>
      </c>
      <c r="F55" s="96">
        <v>100</v>
      </c>
      <c r="G55" s="376"/>
    </row>
    <row r="56" spans="1:7" s="82" customFormat="1" ht="18" customHeight="1">
      <c r="A56" s="100"/>
      <c r="B56" s="95"/>
      <c r="C56" s="90"/>
      <c r="D56" s="118">
        <v>500</v>
      </c>
      <c r="E56" s="93" t="s">
        <v>256</v>
      </c>
      <c r="F56" s="96">
        <v>40000</v>
      </c>
      <c r="G56" s="376"/>
    </row>
    <row r="57" spans="1:7" s="82" customFormat="1" ht="30">
      <c r="A57" s="100"/>
      <c r="B57" s="95"/>
      <c r="C57" s="90"/>
      <c r="D57" s="118">
        <v>910</v>
      </c>
      <c r="E57" s="93" t="s">
        <v>257</v>
      </c>
      <c r="F57" s="96">
        <v>2000</v>
      </c>
      <c r="G57" s="376"/>
    </row>
    <row r="58" spans="1:7" s="289" customFormat="1" ht="48.75" customHeight="1">
      <c r="A58" s="288"/>
      <c r="B58" s="279"/>
      <c r="C58" s="279">
        <v>75618</v>
      </c>
      <c r="D58" s="281"/>
      <c r="E58" s="282" t="s">
        <v>122</v>
      </c>
      <c r="F58" s="283">
        <f>SUM(F59:F61)</f>
        <v>42000</v>
      </c>
      <c r="G58" s="283">
        <f>SUM(G59:G61)</f>
        <v>0</v>
      </c>
    </row>
    <row r="59" spans="1:7" s="82" customFormat="1" ht="19.5" customHeight="1">
      <c r="A59" s="100"/>
      <c r="B59" s="95"/>
      <c r="C59" s="90"/>
      <c r="D59" s="118">
        <v>410</v>
      </c>
      <c r="E59" s="93" t="s">
        <v>254</v>
      </c>
      <c r="F59" s="96">
        <v>10000</v>
      </c>
      <c r="G59" s="376"/>
    </row>
    <row r="60" spans="1:7" s="79" customFormat="1" ht="31.5" customHeight="1">
      <c r="A60" s="101"/>
      <c r="B60" s="89"/>
      <c r="C60" s="109"/>
      <c r="D60" s="118">
        <v>480</v>
      </c>
      <c r="E60" s="93" t="s">
        <v>333</v>
      </c>
      <c r="F60" s="96">
        <v>28000</v>
      </c>
      <c r="G60" s="382"/>
    </row>
    <row r="61" spans="1:7" s="82" customFormat="1" ht="57.75" customHeight="1">
      <c r="A61" s="396"/>
      <c r="B61" s="95"/>
      <c r="C61" s="95"/>
      <c r="D61" s="120">
        <v>490</v>
      </c>
      <c r="E61" s="98" t="s">
        <v>255</v>
      </c>
      <c r="F61" s="96">
        <v>4000</v>
      </c>
      <c r="G61" s="376"/>
    </row>
    <row r="62" spans="1:7" s="289" customFormat="1" ht="31.5">
      <c r="A62" s="407"/>
      <c r="B62" s="279"/>
      <c r="C62" s="279">
        <v>75621</v>
      </c>
      <c r="D62" s="291"/>
      <c r="E62" s="282" t="s">
        <v>123</v>
      </c>
      <c r="F62" s="283">
        <f>SUM(F63:F64)</f>
        <v>1650863</v>
      </c>
      <c r="G62" s="283">
        <f>SUM(G63:G64)</f>
        <v>0</v>
      </c>
    </row>
    <row r="63" spans="1:7" s="289" customFormat="1" ht="15.75">
      <c r="A63" s="398"/>
      <c r="B63" s="399"/>
      <c r="C63" s="408"/>
      <c r="D63" s="475">
        <v>10</v>
      </c>
      <c r="E63" s="99" t="s">
        <v>253</v>
      </c>
      <c r="F63" s="476">
        <v>1650763</v>
      </c>
      <c r="G63" s="477"/>
    </row>
    <row r="64" spans="1:7" s="82" customFormat="1" ht="18" customHeight="1">
      <c r="A64" s="100"/>
      <c r="B64" s="97"/>
      <c r="C64" s="90"/>
      <c r="D64" s="276">
        <v>20</v>
      </c>
      <c r="E64" s="263" t="s">
        <v>303</v>
      </c>
      <c r="F64" s="96">
        <v>100</v>
      </c>
      <c r="G64" s="377"/>
    </row>
    <row r="65" spans="1:7" s="79" customFormat="1" ht="15.75">
      <c r="A65" s="546" t="s">
        <v>124</v>
      </c>
      <c r="B65" s="547"/>
      <c r="C65" s="547"/>
      <c r="D65" s="547"/>
      <c r="E65" s="548"/>
      <c r="F65" s="87">
        <f>SUM(F40,F42,F48,F58,F62)</f>
        <v>2456313</v>
      </c>
      <c r="G65" s="87">
        <f>SUM(G40,G42,G48,G58,G62)</f>
        <v>0</v>
      </c>
    </row>
    <row r="66" spans="1:7" s="73" customFormat="1" ht="15.75">
      <c r="A66" s="88" t="s">
        <v>20</v>
      </c>
      <c r="B66" s="102">
        <v>758</v>
      </c>
      <c r="C66" s="102"/>
      <c r="D66" s="122"/>
      <c r="E66" s="102" t="s">
        <v>125</v>
      </c>
      <c r="F66" s="91"/>
      <c r="G66" s="375"/>
    </row>
    <row r="67" spans="1:7" s="289" customFormat="1" ht="15.75">
      <c r="A67" s="278"/>
      <c r="B67" s="103"/>
      <c r="C67" s="103">
        <v>75814</v>
      </c>
      <c r="D67" s="123"/>
      <c r="E67" s="290" t="s">
        <v>126</v>
      </c>
      <c r="F67" s="283">
        <f>SUM(F68)</f>
        <v>3000</v>
      </c>
      <c r="G67" s="283">
        <f>SUM(G68)</f>
        <v>0</v>
      </c>
    </row>
    <row r="68" spans="1:7" s="79" customFormat="1" ht="15.75">
      <c r="A68" s="401"/>
      <c r="B68" s="106"/>
      <c r="C68" s="106"/>
      <c r="D68" s="125">
        <v>920</v>
      </c>
      <c r="E68" s="99" t="s">
        <v>252</v>
      </c>
      <c r="F68" s="105">
        <v>3000</v>
      </c>
      <c r="G68" s="383"/>
    </row>
    <row r="69" spans="1:7" s="79" customFormat="1" ht="22.5" customHeight="1">
      <c r="A69" s="546" t="s">
        <v>127</v>
      </c>
      <c r="B69" s="547"/>
      <c r="C69" s="547"/>
      <c r="D69" s="547"/>
      <c r="E69" s="548"/>
      <c r="F69" s="87">
        <f>SUM(F67)</f>
        <v>3000</v>
      </c>
      <c r="G69" s="87">
        <f>SUM(G67)</f>
        <v>0</v>
      </c>
    </row>
    <row r="70" spans="1:7" s="73" customFormat="1" ht="15.75">
      <c r="A70" s="77" t="s">
        <v>23</v>
      </c>
      <c r="B70" s="75">
        <v>801</v>
      </c>
      <c r="C70" s="261"/>
      <c r="D70" s="262"/>
      <c r="E70" s="75" t="s">
        <v>128</v>
      </c>
      <c r="F70" s="72"/>
      <c r="G70" s="375"/>
    </row>
    <row r="71" spans="1:7" s="271" customFormat="1" ht="15.75">
      <c r="A71" s="278"/>
      <c r="B71" s="279"/>
      <c r="C71" s="279">
        <v>80101</v>
      </c>
      <c r="D71" s="281"/>
      <c r="E71" s="282" t="s">
        <v>129</v>
      </c>
      <c r="F71" s="283">
        <f>SUM(F72)</f>
        <v>13072</v>
      </c>
      <c r="G71" s="283">
        <f>SUM(G72)</f>
        <v>0</v>
      </c>
    </row>
    <row r="72" spans="1:7" s="79" customFormat="1" ht="89.25" customHeight="1">
      <c r="A72" s="88"/>
      <c r="B72" s="89"/>
      <c r="C72" s="89"/>
      <c r="D72" s="120">
        <v>750</v>
      </c>
      <c r="E72" s="98" t="s">
        <v>165</v>
      </c>
      <c r="F72" s="274">
        <v>13072</v>
      </c>
      <c r="G72" s="382"/>
    </row>
    <row r="73" spans="1:7" s="289" customFormat="1" ht="15.75">
      <c r="A73" s="278"/>
      <c r="B73" s="279"/>
      <c r="C73" s="279">
        <v>80104</v>
      </c>
      <c r="D73" s="281"/>
      <c r="E73" s="282" t="s">
        <v>205</v>
      </c>
      <c r="F73" s="283">
        <f>SUM(F74:F75)</f>
        <v>54500</v>
      </c>
      <c r="G73" s="283">
        <f>SUM(G74:G75)</f>
        <v>0</v>
      </c>
    </row>
    <row r="74" spans="1:7" s="79" customFormat="1" ht="15.75">
      <c r="A74" s="88"/>
      <c r="B74" s="95"/>
      <c r="C74" s="90"/>
      <c r="D74" s="118">
        <v>690</v>
      </c>
      <c r="E74" s="93" t="s">
        <v>251</v>
      </c>
      <c r="F74" s="274">
        <v>25000</v>
      </c>
      <c r="G74" s="382"/>
    </row>
    <row r="75" spans="1:7" s="82" customFormat="1" ht="15.75">
      <c r="A75" s="92"/>
      <c r="B75" s="97"/>
      <c r="C75" s="90"/>
      <c r="D75" s="118">
        <v>830</v>
      </c>
      <c r="E75" s="93" t="s">
        <v>249</v>
      </c>
      <c r="F75" s="96">
        <v>29500</v>
      </c>
      <c r="G75" s="377"/>
    </row>
    <row r="76" spans="1:7" s="79" customFormat="1" ht="15.75">
      <c r="A76" s="546" t="s">
        <v>130</v>
      </c>
      <c r="B76" s="547"/>
      <c r="C76" s="547"/>
      <c r="D76" s="547"/>
      <c r="E76" s="548"/>
      <c r="F76" s="87">
        <f>SUM(F72,F73)</f>
        <v>67572</v>
      </c>
      <c r="G76" s="87">
        <f>SUM(G72,G73)</f>
        <v>0</v>
      </c>
    </row>
    <row r="77" spans="1:7" s="73" customFormat="1" ht="15.75">
      <c r="A77" s="77" t="s">
        <v>29</v>
      </c>
      <c r="B77" s="264">
        <v>852</v>
      </c>
      <c r="C77" s="261"/>
      <c r="D77" s="262"/>
      <c r="E77" s="75" t="s">
        <v>131</v>
      </c>
      <c r="F77" s="72"/>
      <c r="G77" s="375"/>
    </row>
    <row r="78" spans="1:7" s="271" customFormat="1" ht="31.5">
      <c r="A78" s="278"/>
      <c r="B78" s="279"/>
      <c r="C78" s="279">
        <v>85228</v>
      </c>
      <c r="D78" s="291"/>
      <c r="E78" s="292" t="s">
        <v>132</v>
      </c>
      <c r="F78" s="283">
        <f>SUM(F79)</f>
        <v>10000</v>
      </c>
      <c r="G78" s="283">
        <f>SUM(G79)</f>
        <v>0</v>
      </c>
    </row>
    <row r="79" spans="1:7" s="79" customFormat="1" ht="15.75">
      <c r="A79" s="88"/>
      <c r="B79" s="89"/>
      <c r="C79" s="89"/>
      <c r="D79" s="120">
        <v>830</v>
      </c>
      <c r="E79" s="98" t="s">
        <v>250</v>
      </c>
      <c r="F79" s="96">
        <v>10000</v>
      </c>
      <c r="G79" s="383"/>
    </row>
    <row r="80" spans="1:7" s="79" customFormat="1" ht="15" customHeight="1">
      <c r="A80" s="546" t="s">
        <v>133</v>
      </c>
      <c r="B80" s="547"/>
      <c r="C80" s="547"/>
      <c r="D80" s="547"/>
      <c r="E80" s="548"/>
      <c r="F80" s="87">
        <f>SUM(F79)</f>
        <v>10000</v>
      </c>
      <c r="G80" s="87">
        <f>SUM(G79)</f>
        <v>0</v>
      </c>
    </row>
    <row r="81" spans="1:7" s="73" customFormat="1" ht="15.75">
      <c r="A81" s="77" t="s">
        <v>50</v>
      </c>
      <c r="B81" s="264">
        <v>854</v>
      </c>
      <c r="C81" s="261"/>
      <c r="D81" s="262"/>
      <c r="E81" s="75" t="s">
        <v>134</v>
      </c>
      <c r="F81" s="72"/>
      <c r="G81" s="375"/>
    </row>
    <row r="82" spans="1:7" s="271" customFormat="1" ht="15.75">
      <c r="A82" s="278"/>
      <c r="B82" s="279"/>
      <c r="C82" s="279">
        <v>85401</v>
      </c>
      <c r="D82" s="293"/>
      <c r="E82" s="282" t="s">
        <v>135</v>
      </c>
      <c r="F82" s="294">
        <f>SUM(F83)</f>
        <v>34400</v>
      </c>
      <c r="G82" s="294">
        <f>SUM(G83)</f>
        <v>0</v>
      </c>
    </row>
    <row r="83" spans="1:7" s="79" customFormat="1" ht="15.75">
      <c r="A83" s="88"/>
      <c r="B83" s="89"/>
      <c r="C83" s="109"/>
      <c r="D83" s="118">
        <v>830</v>
      </c>
      <c r="E83" s="93" t="s">
        <v>249</v>
      </c>
      <c r="F83" s="274">
        <v>34400</v>
      </c>
      <c r="G83" s="383"/>
    </row>
    <row r="84" spans="1:7" s="79" customFormat="1" ht="20.25" customHeight="1">
      <c r="A84" s="546" t="s">
        <v>136</v>
      </c>
      <c r="B84" s="547"/>
      <c r="C84" s="547"/>
      <c r="D84" s="547"/>
      <c r="E84" s="548"/>
      <c r="F84" s="87">
        <f>SUM(F83)</f>
        <v>34400</v>
      </c>
      <c r="G84" s="87">
        <f>SUM(G83)</f>
        <v>0</v>
      </c>
    </row>
    <row r="85" spans="1:7" s="79" customFormat="1" ht="21" customHeight="1">
      <c r="A85" s="540" t="s">
        <v>137</v>
      </c>
      <c r="B85" s="541"/>
      <c r="C85" s="541"/>
      <c r="D85" s="541"/>
      <c r="E85" s="542"/>
      <c r="F85" s="87">
        <f>SUM(F88,F90,F92)</f>
        <v>6126530</v>
      </c>
      <c r="G85" s="87">
        <f>SUM(G88,G90,G92)</f>
        <v>0</v>
      </c>
    </row>
    <row r="86" spans="1:7" s="73" customFormat="1" ht="15.75">
      <c r="A86" s="77" t="s">
        <v>10</v>
      </c>
      <c r="B86" s="85">
        <v>758</v>
      </c>
      <c r="C86" s="85"/>
      <c r="D86" s="116"/>
      <c r="E86" s="85" t="s">
        <v>125</v>
      </c>
      <c r="F86" s="72"/>
      <c r="G86" s="375"/>
    </row>
    <row r="87" spans="1:7" s="271" customFormat="1" ht="35.25" customHeight="1">
      <c r="A87" s="278"/>
      <c r="B87" s="103"/>
      <c r="C87" s="103">
        <v>75801</v>
      </c>
      <c r="D87" s="123"/>
      <c r="E87" s="290" t="s">
        <v>138</v>
      </c>
      <c r="F87" s="283">
        <f>SUM(F88)</f>
        <v>3533669</v>
      </c>
      <c r="G87" s="283">
        <f>SUM(G88)</f>
        <v>0</v>
      </c>
    </row>
    <row r="88" spans="1:7" s="79" customFormat="1" ht="15.75" customHeight="1">
      <c r="A88" s="88"/>
      <c r="B88" s="102"/>
      <c r="C88" s="102"/>
      <c r="D88" s="124">
        <v>2920</v>
      </c>
      <c r="E88" s="539" t="s">
        <v>248</v>
      </c>
      <c r="F88" s="274">
        <v>3533669</v>
      </c>
      <c r="G88" s="382"/>
    </row>
    <row r="89" spans="1:7" s="82" customFormat="1" ht="15.75" hidden="1">
      <c r="A89" s="92"/>
      <c r="B89" s="104"/>
      <c r="C89" s="104"/>
      <c r="D89" s="124"/>
      <c r="E89" s="539"/>
      <c r="F89" s="96"/>
      <c r="G89" s="376"/>
    </row>
    <row r="90" spans="1:7" s="289" customFormat="1" ht="32.25" customHeight="1">
      <c r="A90" s="278"/>
      <c r="B90" s="103"/>
      <c r="C90" s="103">
        <v>75807</v>
      </c>
      <c r="D90" s="123"/>
      <c r="E90" s="290" t="s">
        <v>139</v>
      </c>
      <c r="F90" s="283">
        <f>SUM(F91)</f>
        <v>2565113</v>
      </c>
      <c r="G90" s="283">
        <f>SUM(G91)</f>
        <v>0</v>
      </c>
    </row>
    <row r="91" spans="1:7" s="82" customFormat="1" ht="18" customHeight="1">
      <c r="A91" s="92"/>
      <c r="B91" s="104"/>
      <c r="C91" s="104"/>
      <c r="D91" s="124">
        <v>2920</v>
      </c>
      <c r="E91" s="98" t="s">
        <v>248</v>
      </c>
      <c r="F91" s="96">
        <v>2565113</v>
      </c>
      <c r="G91" s="376"/>
    </row>
    <row r="92" spans="1:7" s="289" customFormat="1" ht="33.75" customHeight="1">
      <c r="A92" s="278"/>
      <c r="B92" s="103"/>
      <c r="C92" s="103">
        <v>75831</v>
      </c>
      <c r="D92" s="123"/>
      <c r="E92" s="290" t="s">
        <v>140</v>
      </c>
      <c r="F92" s="283">
        <f>SUM(F93)</f>
        <v>27748</v>
      </c>
      <c r="G92" s="283">
        <f>SUM(G93)</f>
        <v>0</v>
      </c>
    </row>
    <row r="93" spans="1:7" s="79" customFormat="1" ht="19.5" customHeight="1">
      <c r="A93" s="88"/>
      <c r="B93" s="106"/>
      <c r="C93" s="106"/>
      <c r="D93" s="126">
        <v>2920</v>
      </c>
      <c r="E93" s="263" t="s">
        <v>248</v>
      </c>
      <c r="F93" s="96">
        <v>27748</v>
      </c>
      <c r="G93" s="383"/>
    </row>
    <row r="94" spans="1:7" s="79" customFormat="1" ht="19.5" customHeight="1">
      <c r="A94" s="546" t="s">
        <v>127</v>
      </c>
      <c r="B94" s="547"/>
      <c r="C94" s="547"/>
      <c r="D94" s="547"/>
      <c r="E94" s="548"/>
      <c r="F94" s="87">
        <f>SUM(F87,F90,F92)</f>
        <v>6126530</v>
      </c>
      <c r="G94" s="87">
        <f>SUM(G87,G90,G92)</f>
        <v>0</v>
      </c>
    </row>
    <row r="95" spans="1:7" s="79" customFormat="1" ht="33" customHeight="1">
      <c r="A95" s="540" t="s">
        <v>141</v>
      </c>
      <c r="B95" s="541"/>
      <c r="C95" s="541"/>
      <c r="D95" s="541"/>
      <c r="E95" s="542"/>
      <c r="F95" s="87">
        <f>SUM(F99,F103,F111)</f>
        <v>2141293</v>
      </c>
      <c r="G95" s="87">
        <f>SUM(G99,G103,G111)</f>
        <v>0</v>
      </c>
    </row>
    <row r="96" spans="1:7" s="82" customFormat="1" ht="19.5" customHeight="1">
      <c r="A96" s="77" t="s">
        <v>10</v>
      </c>
      <c r="B96" s="85">
        <v>750</v>
      </c>
      <c r="C96" s="85"/>
      <c r="D96" s="116"/>
      <c r="E96" s="85" t="s">
        <v>142</v>
      </c>
      <c r="F96" s="81"/>
      <c r="G96" s="384"/>
    </row>
    <row r="97" spans="1:7" s="289" customFormat="1" ht="21" customHeight="1">
      <c r="A97" s="402"/>
      <c r="B97" s="471"/>
      <c r="C97" s="471">
        <v>75011</v>
      </c>
      <c r="D97" s="472"/>
      <c r="E97" s="473" t="s">
        <v>143</v>
      </c>
      <c r="F97" s="400">
        <f>SUM(F98)</f>
        <v>40360</v>
      </c>
      <c r="G97" s="400">
        <f>SUM(G98:G98)</f>
        <v>0</v>
      </c>
    </row>
    <row r="98" spans="1:7" s="82" customFormat="1" ht="73.5" customHeight="1">
      <c r="A98" s="409"/>
      <c r="B98" s="109"/>
      <c r="C98" s="89"/>
      <c r="D98" s="120">
        <v>2010</v>
      </c>
      <c r="E98" s="98" t="s">
        <v>337</v>
      </c>
      <c r="F98" s="274">
        <v>40360</v>
      </c>
      <c r="G98" s="376"/>
    </row>
    <row r="99" spans="1:7" s="107" customFormat="1" ht="15.75">
      <c r="A99" s="546" t="s">
        <v>118</v>
      </c>
      <c r="B99" s="547"/>
      <c r="C99" s="547"/>
      <c r="D99" s="547"/>
      <c r="E99" s="548"/>
      <c r="F99" s="87">
        <f>SUM(F97)</f>
        <v>40360</v>
      </c>
      <c r="G99" s="87">
        <f>SUM(G97)</f>
        <v>0</v>
      </c>
    </row>
    <row r="100" spans="1:7" s="73" customFormat="1" ht="51" customHeight="1">
      <c r="A100" s="77" t="s">
        <v>11</v>
      </c>
      <c r="B100" s="264">
        <v>751</v>
      </c>
      <c r="C100" s="261"/>
      <c r="D100" s="262"/>
      <c r="E100" s="75" t="s">
        <v>144</v>
      </c>
      <c r="F100" s="72"/>
      <c r="G100" s="375"/>
    </row>
    <row r="101" spans="1:7" s="271" customFormat="1" ht="34.5" customHeight="1">
      <c r="A101" s="278"/>
      <c r="B101" s="279"/>
      <c r="C101" s="279">
        <v>75101</v>
      </c>
      <c r="D101" s="293"/>
      <c r="E101" s="290" t="s">
        <v>145</v>
      </c>
      <c r="F101" s="283">
        <f>SUM(F102)</f>
        <v>1069</v>
      </c>
      <c r="G101" s="283">
        <f>SUM(G102)</f>
        <v>0</v>
      </c>
    </row>
    <row r="102" spans="1:7" s="82" customFormat="1" ht="75.75" customHeight="1">
      <c r="A102" s="92"/>
      <c r="B102" s="89"/>
      <c r="C102" s="109"/>
      <c r="D102" s="276">
        <v>2010</v>
      </c>
      <c r="E102" s="98" t="s">
        <v>338</v>
      </c>
      <c r="F102" s="274">
        <v>1069</v>
      </c>
      <c r="G102" s="377"/>
    </row>
    <row r="103" spans="1:7" s="79" customFormat="1" ht="18.75" customHeight="1">
      <c r="A103" s="546" t="s">
        <v>146</v>
      </c>
      <c r="B103" s="547"/>
      <c r="C103" s="547"/>
      <c r="D103" s="547"/>
      <c r="E103" s="548"/>
      <c r="F103" s="87">
        <f>SUM(F101)</f>
        <v>1069</v>
      </c>
      <c r="G103" s="87">
        <f>SUM(G101)</f>
        <v>0</v>
      </c>
    </row>
    <row r="104" spans="1:7" s="73" customFormat="1" ht="18.75" customHeight="1">
      <c r="A104" s="77" t="s">
        <v>12</v>
      </c>
      <c r="B104" s="264">
        <v>852</v>
      </c>
      <c r="C104" s="261"/>
      <c r="D104" s="262"/>
      <c r="E104" s="75" t="s">
        <v>131</v>
      </c>
      <c r="F104" s="72"/>
      <c r="G104" s="375"/>
    </row>
    <row r="105" spans="1:7" s="271" customFormat="1" ht="66.75" customHeight="1">
      <c r="A105" s="278"/>
      <c r="B105" s="279"/>
      <c r="C105" s="279">
        <v>85212</v>
      </c>
      <c r="D105" s="281"/>
      <c r="E105" s="282" t="s">
        <v>452</v>
      </c>
      <c r="F105" s="283">
        <f>SUM(F106)</f>
        <v>1996542</v>
      </c>
      <c r="G105" s="283">
        <f>SUM(G106)</f>
        <v>0</v>
      </c>
    </row>
    <row r="106" spans="1:7" s="79" customFormat="1" ht="75" customHeight="1">
      <c r="A106" s="88"/>
      <c r="B106" s="89"/>
      <c r="C106" s="109"/>
      <c r="D106" s="118">
        <v>2010</v>
      </c>
      <c r="E106" s="93" t="s">
        <v>339</v>
      </c>
      <c r="F106" s="274">
        <v>1996542</v>
      </c>
      <c r="G106" s="382"/>
    </row>
    <row r="107" spans="1:7" s="289" customFormat="1" ht="63.75" customHeight="1">
      <c r="A107" s="278"/>
      <c r="B107" s="279"/>
      <c r="C107" s="279">
        <v>85213</v>
      </c>
      <c r="D107" s="281"/>
      <c r="E107" s="282" t="s">
        <v>147</v>
      </c>
      <c r="F107" s="283">
        <f>SUM(F108)</f>
        <v>14985</v>
      </c>
      <c r="G107" s="283">
        <f>SUM(G108)</f>
        <v>0</v>
      </c>
    </row>
    <row r="108" spans="1:7" s="79" customFormat="1" ht="75" customHeight="1">
      <c r="A108" s="88"/>
      <c r="B108" s="89"/>
      <c r="C108" s="109"/>
      <c r="D108" s="118">
        <v>2010</v>
      </c>
      <c r="E108" s="93" t="s">
        <v>339</v>
      </c>
      <c r="F108" s="274">
        <v>14985</v>
      </c>
      <c r="G108" s="382"/>
    </row>
    <row r="109" spans="1:7" s="289" customFormat="1" ht="50.25" customHeight="1">
      <c r="A109" s="478"/>
      <c r="B109" s="279"/>
      <c r="C109" s="279">
        <v>85214</v>
      </c>
      <c r="D109" s="291"/>
      <c r="E109" s="282" t="s">
        <v>453</v>
      </c>
      <c r="F109" s="283">
        <f>SUM(F110)</f>
        <v>88337</v>
      </c>
      <c r="G109" s="283">
        <f>SUM(G110)</f>
        <v>0</v>
      </c>
    </row>
    <row r="110" spans="1:7" s="79" customFormat="1" ht="75">
      <c r="A110" s="401"/>
      <c r="B110" s="403"/>
      <c r="C110" s="404"/>
      <c r="D110" s="390">
        <v>2010</v>
      </c>
      <c r="E110" s="391" t="s">
        <v>338</v>
      </c>
      <c r="F110" s="392">
        <v>88337</v>
      </c>
      <c r="G110" s="383"/>
    </row>
    <row r="111" spans="1:7" s="79" customFormat="1" ht="47.25" customHeight="1">
      <c r="A111" s="546" t="s">
        <v>133</v>
      </c>
      <c r="B111" s="547"/>
      <c r="C111" s="547"/>
      <c r="D111" s="547"/>
      <c r="E111" s="548"/>
      <c r="F111" s="87">
        <f>SUM(F105,F107,F109)</f>
        <v>2099864</v>
      </c>
      <c r="G111" s="87">
        <f>SUM(G105,G107,G109)</f>
        <v>0</v>
      </c>
    </row>
    <row r="112" spans="1:7" s="79" customFormat="1" ht="27.75" customHeight="1">
      <c r="A112" s="540" t="s">
        <v>148</v>
      </c>
      <c r="B112" s="541"/>
      <c r="C112" s="541"/>
      <c r="D112" s="541"/>
      <c r="E112" s="542"/>
      <c r="F112" s="87">
        <f>SUM(F116,F124)</f>
        <v>371061</v>
      </c>
      <c r="G112" s="87">
        <f>SUM(G116,G124)</f>
        <v>0</v>
      </c>
    </row>
    <row r="113" spans="1:7" s="73" customFormat="1" ht="18" customHeight="1">
      <c r="A113" s="77" t="s">
        <v>10</v>
      </c>
      <c r="B113" s="75">
        <v>801</v>
      </c>
      <c r="C113" s="261"/>
      <c r="D113" s="262"/>
      <c r="E113" s="75" t="s">
        <v>128</v>
      </c>
      <c r="F113" s="72"/>
      <c r="G113" s="375"/>
    </row>
    <row r="114" spans="1:7" s="271" customFormat="1" ht="18.75" customHeight="1">
      <c r="A114" s="278"/>
      <c r="B114" s="279"/>
      <c r="C114" s="279">
        <v>80195</v>
      </c>
      <c r="D114" s="281"/>
      <c r="E114" s="282" t="s">
        <v>113</v>
      </c>
      <c r="F114" s="283">
        <f>SUM(F115)</f>
        <v>24243</v>
      </c>
      <c r="G114" s="283">
        <f>SUM(G115)</f>
        <v>0</v>
      </c>
    </row>
    <row r="115" spans="1:7" s="79" customFormat="1" ht="49.5" customHeight="1">
      <c r="A115" s="88"/>
      <c r="B115" s="89"/>
      <c r="C115" s="109"/>
      <c r="D115" s="118">
        <v>2030</v>
      </c>
      <c r="E115" s="93" t="s">
        <v>270</v>
      </c>
      <c r="F115" s="274">
        <v>24243</v>
      </c>
      <c r="G115" s="382"/>
    </row>
    <row r="116" spans="1:7" s="79" customFormat="1" ht="16.5" customHeight="1">
      <c r="A116" s="546" t="s">
        <v>130</v>
      </c>
      <c r="B116" s="547"/>
      <c r="C116" s="547"/>
      <c r="D116" s="547"/>
      <c r="E116" s="548"/>
      <c r="F116" s="87">
        <f>SUM(F114)</f>
        <v>24243</v>
      </c>
      <c r="G116" s="87">
        <f>SUM(G114)</f>
        <v>0</v>
      </c>
    </row>
    <row r="117" spans="1:7" s="73" customFormat="1" ht="18" customHeight="1">
      <c r="A117" s="77" t="s">
        <v>11</v>
      </c>
      <c r="B117" s="75">
        <v>852</v>
      </c>
      <c r="C117" s="261"/>
      <c r="D117" s="262"/>
      <c r="E117" s="75" t="s">
        <v>131</v>
      </c>
      <c r="F117" s="72"/>
      <c r="G117" s="375"/>
    </row>
    <row r="118" spans="1:7" s="271" customFormat="1" ht="47.25" customHeight="1">
      <c r="A118" s="278"/>
      <c r="B118" s="279"/>
      <c r="C118" s="279">
        <v>85214</v>
      </c>
      <c r="D118" s="281"/>
      <c r="E118" s="282" t="s">
        <v>265</v>
      </c>
      <c r="F118" s="283">
        <f>SUM(F119)</f>
        <v>164856</v>
      </c>
      <c r="G118" s="283">
        <f>SUM(G119)</f>
        <v>0</v>
      </c>
    </row>
    <row r="119" spans="1:7" s="79" customFormat="1" ht="48" customHeight="1">
      <c r="A119" s="88"/>
      <c r="B119" s="89"/>
      <c r="C119" s="109"/>
      <c r="D119" s="118">
        <v>2030</v>
      </c>
      <c r="E119" s="93" t="s">
        <v>270</v>
      </c>
      <c r="F119" s="274">
        <v>164856</v>
      </c>
      <c r="G119" s="382"/>
    </row>
    <row r="120" spans="1:7" s="289" customFormat="1" ht="18.75" customHeight="1">
      <c r="A120" s="278"/>
      <c r="B120" s="279"/>
      <c r="C120" s="279">
        <v>85219</v>
      </c>
      <c r="D120" s="281"/>
      <c r="E120" s="282" t="s">
        <v>149</v>
      </c>
      <c r="F120" s="283">
        <f>SUM(F121)</f>
        <v>96222</v>
      </c>
      <c r="G120" s="283">
        <f>SUM(G121)</f>
        <v>0</v>
      </c>
    </row>
    <row r="121" spans="1:7" s="79" customFormat="1" ht="48" customHeight="1">
      <c r="A121" s="88"/>
      <c r="B121" s="89"/>
      <c r="C121" s="109"/>
      <c r="D121" s="118">
        <v>2030</v>
      </c>
      <c r="E121" s="93" t="s">
        <v>271</v>
      </c>
      <c r="F121" s="274">
        <v>96222</v>
      </c>
      <c r="G121" s="382"/>
    </row>
    <row r="122" spans="1:7" s="289" customFormat="1" ht="18.75" customHeight="1">
      <c r="A122" s="278"/>
      <c r="B122" s="279"/>
      <c r="C122" s="279">
        <v>85295</v>
      </c>
      <c r="D122" s="281"/>
      <c r="E122" s="282" t="s">
        <v>113</v>
      </c>
      <c r="F122" s="283">
        <f>SUM(F123)</f>
        <v>85740</v>
      </c>
      <c r="G122" s="283">
        <f>SUM(G123)</f>
        <v>0</v>
      </c>
    </row>
    <row r="123" spans="1:7" s="79" customFormat="1" ht="48.75" customHeight="1">
      <c r="A123" s="88"/>
      <c r="B123" s="89"/>
      <c r="C123" s="109"/>
      <c r="D123" s="118">
        <v>2030</v>
      </c>
      <c r="E123" s="93" t="s">
        <v>270</v>
      </c>
      <c r="F123" s="274">
        <v>85740</v>
      </c>
      <c r="G123" s="383"/>
    </row>
    <row r="124" spans="1:7" s="79" customFormat="1" ht="16.5" customHeight="1">
      <c r="A124" s="546" t="s">
        <v>133</v>
      </c>
      <c r="B124" s="547"/>
      <c r="C124" s="547"/>
      <c r="D124" s="547"/>
      <c r="E124" s="548"/>
      <c r="F124" s="87">
        <f>SUM(F118,F120,F122)</f>
        <v>346818</v>
      </c>
      <c r="G124" s="87">
        <f>SUM(G118,G120,G122)</f>
        <v>0</v>
      </c>
    </row>
    <row r="125" spans="1:7" s="79" customFormat="1" ht="15.75" customHeight="1" hidden="1">
      <c r="A125" s="540" t="s">
        <v>150</v>
      </c>
      <c r="B125" s="541"/>
      <c r="C125" s="541"/>
      <c r="D125" s="541"/>
      <c r="E125" s="542"/>
      <c r="F125" s="87">
        <f>SUM(F130,F135,F140,F144)</f>
        <v>0</v>
      </c>
      <c r="G125" s="385"/>
    </row>
    <row r="126" spans="1:7" s="73" customFormat="1" ht="18" customHeight="1" hidden="1">
      <c r="A126" s="77">
        <v>1</v>
      </c>
      <c r="B126" s="75">
        <v>600</v>
      </c>
      <c r="C126" s="261"/>
      <c r="D126" s="262"/>
      <c r="E126" s="75" t="s">
        <v>151</v>
      </c>
      <c r="F126" s="72"/>
      <c r="G126" s="386"/>
    </row>
    <row r="127" spans="1:7" s="73" customFormat="1" ht="15.75" hidden="1">
      <c r="A127" s="92"/>
      <c r="B127" s="89"/>
      <c r="C127" s="89">
        <v>60016</v>
      </c>
      <c r="D127" s="117"/>
      <c r="E127" s="78" t="s">
        <v>153</v>
      </c>
      <c r="F127" s="91"/>
      <c r="G127" s="386"/>
    </row>
    <row r="128" spans="1:7" s="79" customFormat="1" ht="75" hidden="1">
      <c r="A128" s="88"/>
      <c r="B128" s="89"/>
      <c r="C128" s="109"/>
      <c r="D128" s="118">
        <v>6290</v>
      </c>
      <c r="E128" s="93" t="s">
        <v>152</v>
      </c>
      <c r="F128" s="94"/>
      <c r="G128" s="385"/>
    </row>
    <row r="129" spans="1:7" s="82" customFormat="1" ht="46.5" customHeight="1" hidden="1">
      <c r="A129" s="92"/>
      <c r="B129" s="95"/>
      <c r="C129" s="90"/>
      <c r="D129" s="118">
        <v>6330</v>
      </c>
      <c r="E129" s="93" t="s">
        <v>154</v>
      </c>
      <c r="F129" s="94"/>
      <c r="G129" s="379"/>
    </row>
    <row r="130" spans="1:7" s="79" customFormat="1" ht="34.5" customHeight="1" hidden="1">
      <c r="A130" s="564" t="s">
        <v>155</v>
      </c>
      <c r="B130" s="565"/>
      <c r="C130" s="565"/>
      <c r="D130" s="565"/>
      <c r="E130" s="566"/>
      <c r="F130" s="87">
        <f>SUM(F128,F129)</f>
        <v>0</v>
      </c>
      <c r="G130" s="385"/>
    </row>
    <row r="131" spans="1:7" s="73" customFormat="1" ht="18" customHeight="1" hidden="1">
      <c r="A131" s="77">
        <v>2</v>
      </c>
      <c r="B131" s="75">
        <v>801</v>
      </c>
      <c r="C131" s="261"/>
      <c r="D131" s="262"/>
      <c r="E131" s="75" t="s">
        <v>128</v>
      </c>
      <c r="F131" s="72"/>
      <c r="G131" s="386"/>
    </row>
    <row r="132" spans="1:7" s="73" customFormat="1" ht="15.75" hidden="1">
      <c r="A132" s="92"/>
      <c r="B132" s="89"/>
      <c r="C132" s="89">
        <v>80101</v>
      </c>
      <c r="D132" s="117"/>
      <c r="E132" s="78" t="s">
        <v>129</v>
      </c>
      <c r="F132" s="91"/>
      <c r="G132" s="386"/>
    </row>
    <row r="133" spans="1:7" s="79" customFormat="1" ht="15.75" hidden="1">
      <c r="A133" s="88"/>
      <c r="B133" s="89"/>
      <c r="C133" s="109"/>
      <c r="D133" s="118">
        <v>6290</v>
      </c>
      <c r="E133" s="549" t="s">
        <v>152</v>
      </c>
      <c r="F133" s="94"/>
      <c r="G133" s="385"/>
    </row>
    <row r="134" spans="1:7" s="82" customFormat="1" ht="57.75" customHeight="1" hidden="1">
      <c r="A134" s="92"/>
      <c r="B134" s="95"/>
      <c r="C134" s="90"/>
      <c r="D134" s="118"/>
      <c r="E134" s="549"/>
      <c r="F134" s="96"/>
      <c r="G134" s="379"/>
    </row>
    <row r="135" spans="1:7" s="79" customFormat="1" ht="15.75" hidden="1">
      <c r="A135" s="564" t="s">
        <v>130</v>
      </c>
      <c r="B135" s="565"/>
      <c r="C135" s="565"/>
      <c r="D135" s="565"/>
      <c r="E135" s="566"/>
      <c r="F135" s="87">
        <f>SUM(F133)</f>
        <v>0</v>
      </c>
      <c r="G135" s="385"/>
    </row>
    <row r="136" spans="1:7" s="73" customFormat="1" ht="31.5" hidden="1">
      <c r="A136" s="77">
        <v>3</v>
      </c>
      <c r="B136" s="264">
        <v>853</v>
      </c>
      <c r="C136" s="261"/>
      <c r="D136" s="262"/>
      <c r="E136" s="75" t="s">
        <v>156</v>
      </c>
      <c r="F136" s="72"/>
      <c r="G136" s="386"/>
    </row>
    <row r="137" spans="1:7" s="73" customFormat="1" ht="15.75" hidden="1">
      <c r="A137" s="92"/>
      <c r="B137" s="89"/>
      <c r="C137" s="89">
        <v>85333</v>
      </c>
      <c r="D137" s="275"/>
      <c r="E137" s="273" t="s">
        <v>158</v>
      </c>
      <c r="F137" s="91"/>
      <c r="G137" s="386"/>
    </row>
    <row r="138" spans="1:7" s="79" customFormat="1" ht="15.75" customHeight="1" hidden="1">
      <c r="A138" s="88"/>
      <c r="B138" s="89"/>
      <c r="C138" s="89"/>
      <c r="D138" s="121"/>
      <c r="E138" s="98" t="s">
        <v>157</v>
      </c>
      <c r="F138" s="94"/>
      <c r="G138" s="385"/>
    </row>
    <row r="139" spans="1:7" s="82" customFormat="1" ht="15.75" hidden="1">
      <c r="A139" s="92"/>
      <c r="B139" s="97"/>
      <c r="C139" s="97"/>
      <c r="D139" s="125"/>
      <c r="E139" s="99"/>
      <c r="F139" s="96"/>
      <c r="G139" s="379"/>
    </row>
    <row r="140" spans="1:7" s="79" customFormat="1" ht="15.75" customHeight="1" hidden="1">
      <c r="A140" s="564" t="s">
        <v>159</v>
      </c>
      <c r="B140" s="565"/>
      <c r="C140" s="565"/>
      <c r="D140" s="565"/>
      <c r="E140" s="566"/>
      <c r="F140" s="87">
        <f>SUM(F138)</f>
        <v>0</v>
      </c>
      <c r="G140" s="385"/>
    </row>
    <row r="141" spans="1:7" s="73" customFormat="1" ht="18" customHeight="1" hidden="1">
      <c r="A141" s="77">
        <v>4</v>
      </c>
      <c r="B141" s="75">
        <v>900</v>
      </c>
      <c r="C141" s="261"/>
      <c r="D141" s="262"/>
      <c r="E141" s="75" t="s">
        <v>160</v>
      </c>
      <c r="F141" s="72"/>
      <c r="G141" s="386"/>
    </row>
    <row r="142" spans="1:7" s="73" customFormat="1" ht="15.75" hidden="1">
      <c r="A142" s="92"/>
      <c r="B142" s="89"/>
      <c r="C142" s="89">
        <v>90001</v>
      </c>
      <c r="D142" s="117"/>
      <c r="E142" s="76" t="s">
        <v>162</v>
      </c>
      <c r="F142" s="91"/>
      <c r="G142" s="386"/>
    </row>
    <row r="143" spans="1:7" s="79" customFormat="1" ht="75" hidden="1">
      <c r="A143" s="88"/>
      <c r="B143" s="89"/>
      <c r="C143" s="109"/>
      <c r="D143" s="118">
        <v>6290</v>
      </c>
      <c r="E143" s="93" t="s">
        <v>161</v>
      </c>
      <c r="F143" s="94">
        <v>0</v>
      </c>
      <c r="G143" s="385"/>
    </row>
    <row r="144" spans="1:7" s="79" customFormat="1" ht="15.75" hidden="1">
      <c r="A144" s="546" t="s">
        <v>163</v>
      </c>
      <c r="B144" s="547"/>
      <c r="C144" s="547"/>
      <c r="D144" s="547"/>
      <c r="E144" s="548"/>
      <c r="F144" s="83">
        <f>SUM(F143)</f>
        <v>0</v>
      </c>
      <c r="G144" s="385"/>
    </row>
    <row r="145" spans="1:7" s="79" customFormat="1" ht="27.75" customHeight="1">
      <c r="A145" s="540" t="s">
        <v>150</v>
      </c>
      <c r="B145" s="567"/>
      <c r="C145" s="567"/>
      <c r="D145" s="567"/>
      <c r="E145" s="568"/>
      <c r="F145" s="87">
        <f>SUM(F150)</f>
        <v>48000</v>
      </c>
      <c r="G145" s="87">
        <f>SUM(G150)</f>
        <v>0</v>
      </c>
    </row>
    <row r="146" spans="1:7" s="73" customFormat="1" ht="18" customHeight="1">
      <c r="A146" s="77" t="s">
        <v>10</v>
      </c>
      <c r="B146" s="75">
        <v>801</v>
      </c>
      <c r="C146" s="261"/>
      <c r="D146" s="262"/>
      <c r="E146" s="75" t="s">
        <v>128</v>
      </c>
      <c r="F146" s="72"/>
      <c r="G146" s="375"/>
    </row>
    <row r="147" spans="1:7" s="271" customFormat="1" ht="18.75" customHeight="1">
      <c r="A147" s="278"/>
      <c r="B147" s="279"/>
      <c r="C147" s="279">
        <v>80101</v>
      </c>
      <c r="D147" s="281"/>
      <c r="E147" s="282" t="s">
        <v>129</v>
      </c>
      <c r="F147" s="283">
        <f>SUM(F148,F149)</f>
        <v>48000</v>
      </c>
      <c r="G147" s="283">
        <f>SUM(G148,G149)</f>
        <v>0</v>
      </c>
    </row>
    <row r="148" spans="1:7" s="73" customFormat="1" ht="115.5" customHeight="1">
      <c r="A148" s="388"/>
      <c r="B148" s="97"/>
      <c r="C148" s="389"/>
      <c r="D148" s="390">
        <v>2708</v>
      </c>
      <c r="E148" s="474" t="s">
        <v>454</v>
      </c>
      <c r="F148" s="105">
        <v>36000</v>
      </c>
      <c r="G148" s="105"/>
    </row>
    <row r="149" spans="1:7" s="79" customFormat="1" ht="129.75" customHeight="1">
      <c r="A149" s="88"/>
      <c r="B149" s="89"/>
      <c r="C149" s="109"/>
      <c r="D149" s="118">
        <v>2709</v>
      </c>
      <c r="E149" s="438" t="s">
        <v>455</v>
      </c>
      <c r="F149" s="274">
        <v>12000</v>
      </c>
      <c r="G149" s="382"/>
    </row>
    <row r="150" spans="1:7" s="79" customFormat="1" ht="16.5" customHeight="1">
      <c r="A150" s="546" t="s">
        <v>130</v>
      </c>
      <c r="B150" s="547"/>
      <c r="C150" s="547"/>
      <c r="D150" s="547"/>
      <c r="E150" s="548"/>
      <c r="F150" s="87">
        <f>SUM(F147)</f>
        <v>48000</v>
      </c>
      <c r="G150" s="87">
        <f>SUM(G147)</f>
        <v>0</v>
      </c>
    </row>
    <row r="151" spans="1:7" s="272" customFormat="1" ht="15.75">
      <c r="A151" s="561" t="s">
        <v>164</v>
      </c>
      <c r="B151" s="562"/>
      <c r="C151" s="562"/>
      <c r="D151" s="562"/>
      <c r="E151" s="563"/>
      <c r="F151" s="83">
        <f>SUM(F12,F85,F95,F112,F125,F145)</f>
        <v>11299383</v>
      </c>
      <c r="G151" s="83">
        <f>SUM(G12,G85,G95,G112,G125,G145)</f>
        <v>6000</v>
      </c>
    </row>
    <row r="152" spans="2:4" ht="15.75">
      <c r="B152" s="108"/>
      <c r="C152" s="108"/>
      <c r="D152" s="127"/>
    </row>
    <row r="153" spans="2:4" ht="15.75">
      <c r="B153" s="108"/>
      <c r="C153" s="108"/>
      <c r="D153" s="127"/>
    </row>
    <row r="154" spans="2:4" ht="15.75">
      <c r="B154" s="108"/>
      <c r="C154" s="108"/>
      <c r="D154" s="127"/>
    </row>
  </sheetData>
  <mergeCells count="41">
    <mergeCell ref="A111:E111"/>
    <mergeCell ref="A103:E103"/>
    <mergeCell ref="A65:E65"/>
    <mergeCell ref="A112:E112"/>
    <mergeCell ref="A95:E95"/>
    <mergeCell ref="A99:E99"/>
    <mergeCell ref="A94:E94"/>
    <mergeCell ref="A150:E150"/>
    <mergeCell ref="A140:E140"/>
    <mergeCell ref="A125:E125"/>
    <mergeCell ref="A116:E116"/>
    <mergeCell ref="C9:C10"/>
    <mergeCell ref="A16:E16"/>
    <mergeCell ref="E26:E27"/>
    <mergeCell ref="A151:E151"/>
    <mergeCell ref="A144:E144"/>
    <mergeCell ref="A135:E135"/>
    <mergeCell ref="A124:E124"/>
    <mergeCell ref="E133:E134"/>
    <mergeCell ref="A130:E130"/>
    <mergeCell ref="A145:E145"/>
    <mergeCell ref="A69:E69"/>
    <mergeCell ref="A31:E31"/>
    <mergeCell ref="E29:E30"/>
    <mergeCell ref="A7:F7"/>
    <mergeCell ref="B24:B26"/>
    <mergeCell ref="F9:F10"/>
    <mergeCell ref="A9:A10"/>
    <mergeCell ref="B9:B10"/>
    <mergeCell ref="E9:E10"/>
    <mergeCell ref="D9:D10"/>
    <mergeCell ref="G9:G10"/>
    <mergeCell ref="E88:E89"/>
    <mergeCell ref="A85:E85"/>
    <mergeCell ref="A12:E12"/>
    <mergeCell ref="A38:E38"/>
    <mergeCell ref="A80:E80"/>
    <mergeCell ref="A84:E84"/>
    <mergeCell ref="A21:E21"/>
    <mergeCell ref="E24:E25"/>
    <mergeCell ref="A76:E76"/>
  </mergeCells>
  <printOptions/>
  <pageMargins left="0.5905511811023623" right="0" top="0.1968503937007874" bottom="0.1968503937007874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M13" sqref="M13"/>
    </sheetView>
  </sheetViews>
  <sheetFormatPr defaultColWidth="9.00390625" defaultRowHeight="12.75"/>
  <cols>
    <col min="1" max="1" width="5.625" style="349" customWidth="1"/>
    <col min="2" max="2" width="4.875" style="349" bestFit="1" customWidth="1"/>
    <col min="3" max="3" width="6.25390625" style="349" bestFit="1" customWidth="1"/>
    <col min="4" max="4" width="18.875" style="349" customWidth="1"/>
    <col min="5" max="5" width="10.625" style="349" customWidth="1"/>
    <col min="6" max="6" width="11.25390625" style="355" customWidth="1"/>
    <col min="7" max="7" width="11.25390625" style="349" customWidth="1"/>
    <col min="8" max="8" width="8.75390625" style="349" customWidth="1"/>
    <col min="9" max="9" width="9.00390625" style="349" customWidth="1"/>
    <col min="10" max="10" width="11.00390625" style="349" customWidth="1"/>
    <col min="11" max="11" width="12.875" style="349" customWidth="1"/>
    <col min="12" max="12" width="8.875" style="349" customWidth="1"/>
    <col min="13" max="13" width="8.75390625" style="349" bestFit="1" customWidth="1"/>
    <col min="14" max="14" width="10.25390625" style="349" customWidth="1"/>
    <col min="15" max="15" width="16.75390625" style="349" customWidth="1"/>
    <col min="16" max="16384" width="9.125" style="349" customWidth="1"/>
  </cols>
  <sheetData>
    <row r="1" spans="1:15" ht="11.25">
      <c r="A1" s="569" t="s">
        <v>318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</row>
    <row r="2" spans="1:15" ht="10.5" customHeight="1">
      <c r="A2" s="348"/>
      <c r="B2" s="348"/>
      <c r="C2" s="348"/>
      <c r="D2" s="348"/>
      <c r="E2" s="348"/>
      <c r="F2" s="353"/>
      <c r="G2" s="348"/>
      <c r="H2" s="348"/>
      <c r="I2" s="348"/>
      <c r="J2" s="348"/>
      <c r="K2" s="348"/>
      <c r="L2" s="348"/>
      <c r="M2" s="348"/>
      <c r="N2" s="348"/>
      <c r="O2" s="8" t="s">
        <v>43</v>
      </c>
    </row>
    <row r="3" spans="1:15" s="350" customFormat="1" ht="19.5" customHeight="1">
      <c r="A3" s="570" t="s">
        <v>61</v>
      </c>
      <c r="B3" s="570" t="s">
        <v>2</v>
      </c>
      <c r="C3" s="570" t="s">
        <v>42</v>
      </c>
      <c r="D3" s="571" t="s">
        <v>85</v>
      </c>
      <c r="E3" s="571" t="s">
        <v>62</v>
      </c>
      <c r="F3" s="577" t="s">
        <v>319</v>
      </c>
      <c r="G3" s="580" t="s">
        <v>70</v>
      </c>
      <c r="H3" s="580"/>
      <c r="I3" s="580"/>
      <c r="J3" s="580"/>
      <c r="K3" s="580"/>
      <c r="L3" s="580"/>
      <c r="M3" s="580"/>
      <c r="N3" s="572"/>
      <c r="O3" s="571" t="s">
        <v>67</v>
      </c>
    </row>
    <row r="4" spans="1:15" s="350" customFormat="1" ht="19.5" customHeight="1">
      <c r="A4" s="570"/>
      <c r="B4" s="570"/>
      <c r="C4" s="570"/>
      <c r="D4" s="571"/>
      <c r="E4" s="571"/>
      <c r="F4" s="578"/>
      <c r="G4" s="572" t="s">
        <v>320</v>
      </c>
      <c r="H4" s="571" t="s">
        <v>16</v>
      </c>
      <c r="I4" s="571"/>
      <c r="J4" s="571"/>
      <c r="K4" s="571"/>
      <c r="L4" s="571" t="s">
        <v>60</v>
      </c>
      <c r="M4" s="571" t="s">
        <v>321</v>
      </c>
      <c r="N4" s="573" t="s">
        <v>322</v>
      </c>
      <c r="O4" s="571"/>
    </row>
    <row r="5" spans="1:15" s="350" customFormat="1" ht="29.25" customHeight="1">
      <c r="A5" s="570"/>
      <c r="B5" s="570"/>
      <c r="C5" s="570"/>
      <c r="D5" s="571"/>
      <c r="E5" s="571"/>
      <c r="F5" s="578"/>
      <c r="G5" s="572"/>
      <c r="H5" s="571" t="s">
        <v>91</v>
      </c>
      <c r="I5" s="571" t="s">
        <v>83</v>
      </c>
      <c r="J5" s="571" t="s">
        <v>92</v>
      </c>
      <c r="K5" s="571" t="s">
        <v>84</v>
      </c>
      <c r="L5" s="571"/>
      <c r="M5" s="571"/>
      <c r="N5" s="574"/>
      <c r="O5" s="571"/>
    </row>
    <row r="6" spans="1:15" s="350" customFormat="1" ht="19.5" customHeight="1">
      <c r="A6" s="570"/>
      <c r="B6" s="570"/>
      <c r="C6" s="570"/>
      <c r="D6" s="571"/>
      <c r="E6" s="571"/>
      <c r="F6" s="578"/>
      <c r="G6" s="572"/>
      <c r="H6" s="571"/>
      <c r="I6" s="571"/>
      <c r="J6" s="571"/>
      <c r="K6" s="571"/>
      <c r="L6" s="571"/>
      <c r="M6" s="571"/>
      <c r="N6" s="574"/>
      <c r="O6" s="571"/>
    </row>
    <row r="7" spans="1:15" s="350" customFormat="1" ht="19.5" customHeight="1">
      <c r="A7" s="570"/>
      <c r="B7" s="570"/>
      <c r="C7" s="570"/>
      <c r="D7" s="571"/>
      <c r="E7" s="571"/>
      <c r="F7" s="579"/>
      <c r="G7" s="572"/>
      <c r="H7" s="571"/>
      <c r="I7" s="571"/>
      <c r="J7" s="571"/>
      <c r="K7" s="571"/>
      <c r="L7" s="571"/>
      <c r="M7" s="571"/>
      <c r="N7" s="575"/>
      <c r="O7" s="571"/>
    </row>
    <row r="8" spans="1:15" ht="9" customHeight="1">
      <c r="A8" s="351">
        <v>1</v>
      </c>
      <c r="B8" s="351">
        <v>2</v>
      </c>
      <c r="C8" s="351">
        <v>3</v>
      </c>
      <c r="D8" s="351">
        <v>4</v>
      </c>
      <c r="E8" s="351">
        <v>5</v>
      </c>
      <c r="F8" s="354">
        <v>6</v>
      </c>
      <c r="G8" s="351">
        <v>7</v>
      </c>
      <c r="H8" s="351">
        <v>8</v>
      </c>
      <c r="I8" s="351">
        <v>9</v>
      </c>
      <c r="J8" s="351">
        <v>10</v>
      </c>
      <c r="K8" s="351">
        <v>11</v>
      </c>
      <c r="L8" s="351">
        <v>12</v>
      </c>
      <c r="M8" s="351">
        <v>13</v>
      </c>
      <c r="N8" s="351"/>
      <c r="O8" s="351">
        <v>13</v>
      </c>
    </row>
    <row r="9" spans="1:15" ht="46.5" customHeight="1">
      <c r="A9" s="357" t="s">
        <v>10</v>
      </c>
      <c r="B9" s="358">
        <v>600</v>
      </c>
      <c r="C9" s="358">
        <v>60016</v>
      </c>
      <c r="D9" s="352" t="s">
        <v>412</v>
      </c>
      <c r="E9" s="359">
        <v>3000000</v>
      </c>
      <c r="F9" s="359">
        <v>0</v>
      </c>
      <c r="G9" s="359">
        <v>100000</v>
      </c>
      <c r="H9" s="359">
        <v>100000</v>
      </c>
      <c r="I9" s="359">
        <v>0</v>
      </c>
      <c r="J9" s="360" t="s">
        <v>68</v>
      </c>
      <c r="K9" s="359"/>
      <c r="L9" s="359">
        <v>1000000</v>
      </c>
      <c r="M9" s="359">
        <v>1900000</v>
      </c>
      <c r="N9" s="359"/>
      <c r="O9" s="358" t="s">
        <v>306</v>
      </c>
    </row>
    <row r="10" spans="1:15" ht="44.25" customHeight="1">
      <c r="A10" s="357" t="s">
        <v>11</v>
      </c>
      <c r="B10" s="358">
        <v>750</v>
      </c>
      <c r="C10" s="358">
        <v>75023</v>
      </c>
      <c r="D10" s="352" t="s">
        <v>415</v>
      </c>
      <c r="E10" s="359">
        <v>100000</v>
      </c>
      <c r="F10" s="359">
        <v>0</v>
      </c>
      <c r="G10" s="359">
        <v>30000</v>
      </c>
      <c r="H10" s="359">
        <v>30000</v>
      </c>
      <c r="I10" s="359"/>
      <c r="J10" s="360" t="s">
        <v>68</v>
      </c>
      <c r="K10" s="359"/>
      <c r="L10" s="359">
        <v>70000</v>
      </c>
      <c r="M10" s="359"/>
      <c r="N10" s="359"/>
      <c r="O10" s="358" t="s">
        <v>306</v>
      </c>
    </row>
    <row r="11" spans="1:15" ht="48.75" customHeight="1">
      <c r="A11" s="357" t="s">
        <v>12</v>
      </c>
      <c r="B11" s="358">
        <v>801</v>
      </c>
      <c r="C11" s="358">
        <v>80101</v>
      </c>
      <c r="D11" s="352" t="s">
        <v>410</v>
      </c>
      <c r="E11" s="359">
        <v>280000</v>
      </c>
      <c r="F11" s="359">
        <v>20000</v>
      </c>
      <c r="G11" s="359">
        <v>50000</v>
      </c>
      <c r="H11" s="359">
        <v>0</v>
      </c>
      <c r="I11" s="359">
        <v>50000</v>
      </c>
      <c r="J11" s="360" t="s">
        <v>68</v>
      </c>
      <c r="K11" s="359"/>
      <c r="L11" s="359">
        <v>210000</v>
      </c>
      <c r="M11" s="359"/>
      <c r="N11" s="359"/>
      <c r="O11" s="480" t="s">
        <v>461</v>
      </c>
    </row>
    <row r="12" spans="1:15" ht="44.25" customHeight="1">
      <c r="A12" s="357" t="s">
        <v>1</v>
      </c>
      <c r="B12" s="358">
        <v>801</v>
      </c>
      <c r="C12" s="358">
        <v>80101</v>
      </c>
      <c r="D12" s="352" t="s">
        <v>312</v>
      </c>
      <c r="E12" s="359">
        <v>1200000</v>
      </c>
      <c r="F12" s="359">
        <v>0</v>
      </c>
      <c r="G12" s="359">
        <v>36000</v>
      </c>
      <c r="H12" s="359">
        <v>36000</v>
      </c>
      <c r="I12" s="359"/>
      <c r="J12" s="360" t="s">
        <v>68</v>
      </c>
      <c r="K12" s="359"/>
      <c r="L12" s="359">
        <v>664000</v>
      </c>
      <c r="M12" s="359">
        <v>500000</v>
      </c>
      <c r="N12" s="359"/>
      <c r="O12" s="358" t="s">
        <v>306</v>
      </c>
    </row>
    <row r="13" spans="1:15" ht="59.25" customHeight="1">
      <c r="A13" s="357" t="s">
        <v>17</v>
      </c>
      <c r="B13" s="358">
        <v>801</v>
      </c>
      <c r="C13" s="358">
        <v>80101</v>
      </c>
      <c r="D13" s="352" t="s">
        <v>409</v>
      </c>
      <c r="E13" s="359">
        <v>850000</v>
      </c>
      <c r="F13" s="359">
        <v>16200</v>
      </c>
      <c r="G13" s="359">
        <v>50000</v>
      </c>
      <c r="H13" s="359">
        <v>0</v>
      </c>
      <c r="I13" s="359">
        <v>50000</v>
      </c>
      <c r="J13" s="360" t="s">
        <v>68</v>
      </c>
      <c r="K13" s="359"/>
      <c r="L13" s="359">
        <v>783800</v>
      </c>
      <c r="M13" s="359"/>
      <c r="N13" s="359"/>
      <c r="O13" s="358" t="s">
        <v>306</v>
      </c>
    </row>
    <row r="14" spans="1:15" ht="56.25" customHeight="1">
      <c r="A14" s="357" t="s">
        <v>20</v>
      </c>
      <c r="B14" s="358">
        <v>851</v>
      </c>
      <c r="C14" s="358">
        <v>85121</v>
      </c>
      <c r="D14" s="352" t="s">
        <v>448</v>
      </c>
      <c r="E14" s="359">
        <v>1500000</v>
      </c>
      <c r="F14" s="359">
        <v>45500</v>
      </c>
      <c r="G14" s="359">
        <v>1000000</v>
      </c>
      <c r="H14" s="359">
        <v>0</v>
      </c>
      <c r="I14" s="359">
        <v>1000000</v>
      </c>
      <c r="J14" s="360" t="s">
        <v>68</v>
      </c>
      <c r="K14" s="359"/>
      <c r="L14" s="359"/>
      <c r="M14" s="359">
        <v>454500</v>
      </c>
      <c r="N14" s="359">
        <v>0</v>
      </c>
      <c r="O14" s="358" t="s">
        <v>306</v>
      </c>
    </row>
    <row r="15" spans="1:15" ht="22.5" customHeight="1">
      <c r="A15" s="576" t="s">
        <v>90</v>
      </c>
      <c r="B15" s="576"/>
      <c r="C15" s="576"/>
      <c r="D15" s="576"/>
      <c r="E15" s="359">
        <f>SUM(E9:E14)</f>
        <v>6930000</v>
      </c>
      <c r="F15" s="359">
        <f aca="true" t="shared" si="0" ref="F15:N15">SUM(F9:F14)</f>
        <v>81700</v>
      </c>
      <c r="G15" s="359">
        <f t="shared" si="0"/>
        <v>1266000</v>
      </c>
      <c r="H15" s="359">
        <f t="shared" si="0"/>
        <v>166000</v>
      </c>
      <c r="I15" s="359">
        <f t="shared" si="0"/>
        <v>1100000</v>
      </c>
      <c r="J15" s="359">
        <f t="shared" si="0"/>
        <v>0</v>
      </c>
      <c r="K15" s="359">
        <f t="shared" si="0"/>
        <v>0</v>
      </c>
      <c r="L15" s="359">
        <f t="shared" si="0"/>
        <v>2727800</v>
      </c>
      <c r="M15" s="359">
        <f t="shared" si="0"/>
        <v>2854500</v>
      </c>
      <c r="N15" s="359">
        <f t="shared" si="0"/>
        <v>0</v>
      </c>
      <c r="O15" s="361" t="s">
        <v>49</v>
      </c>
    </row>
    <row r="17" ht="11.25">
      <c r="J17" s="349" t="s">
        <v>411</v>
      </c>
    </row>
  </sheetData>
  <mergeCells count="19">
    <mergeCell ref="A15:D15"/>
    <mergeCell ref="H4:K4"/>
    <mergeCell ref="H5:H7"/>
    <mergeCell ref="I5:I7"/>
    <mergeCell ref="J5:J7"/>
    <mergeCell ref="K5:K7"/>
    <mergeCell ref="F3:F7"/>
    <mergeCell ref="G3:N3"/>
    <mergeCell ref="L4:L7"/>
    <mergeCell ref="A1:O1"/>
    <mergeCell ref="A3:A7"/>
    <mergeCell ref="B3:B7"/>
    <mergeCell ref="C3:C7"/>
    <mergeCell ref="D3:D7"/>
    <mergeCell ref="O3:O7"/>
    <mergeCell ref="G4:G7"/>
    <mergeCell ref="M4:M7"/>
    <mergeCell ref="E3:E7"/>
    <mergeCell ref="N4:N7"/>
  </mergeCells>
  <printOptions horizontalCentered="1"/>
  <pageMargins left="0" right="0" top="0.7874015748031497" bottom="0" header="0.1968503937007874" footer="0.5118110236220472"/>
  <pageSetup horizontalDpi="600" verticalDpi="600" orientation="landscape" paperSize="9" scale="90" r:id="rId1"/>
  <headerFooter alignWithMargins="0">
    <oddHeader>&amp;R&amp;9
Załącznik nr &amp;A
do uchwały  Nr XIII/57/08
Rady Gminy  w Skarżysku Kościelnym 
z dnia 31 stycznia 2008 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F9" sqref="F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hidden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536" t="s">
        <v>323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</row>
    <row r="2" spans="1:11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8" t="s">
        <v>43</v>
      </c>
    </row>
    <row r="3" spans="1:11" s="43" customFormat="1" ht="19.5" customHeight="1">
      <c r="A3" s="537" t="s">
        <v>61</v>
      </c>
      <c r="B3" s="537" t="s">
        <v>2</v>
      </c>
      <c r="C3" s="537" t="s">
        <v>42</v>
      </c>
      <c r="D3" s="534" t="s">
        <v>110</v>
      </c>
      <c r="E3" s="534" t="s">
        <v>62</v>
      </c>
      <c r="F3" s="534" t="s">
        <v>70</v>
      </c>
      <c r="G3" s="534"/>
      <c r="H3" s="534"/>
      <c r="I3" s="534"/>
      <c r="J3" s="534"/>
      <c r="K3" s="534" t="s">
        <v>67</v>
      </c>
    </row>
    <row r="4" spans="1:11" s="43" customFormat="1" ht="19.5" customHeight="1">
      <c r="A4" s="537"/>
      <c r="B4" s="537"/>
      <c r="C4" s="537"/>
      <c r="D4" s="534"/>
      <c r="E4" s="534"/>
      <c r="F4" s="534" t="s">
        <v>324</v>
      </c>
      <c r="G4" s="534" t="s">
        <v>16</v>
      </c>
      <c r="H4" s="534"/>
      <c r="I4" s="534"/>
      <c r="J4" s="534"/>
      <c r="K4" s="534"/>
    </row>
    <row r="5" spans="1:11" s="43" customFormat="1" ht="29.25" customHeight="1">
      <c r="A5" s="537"/>
      <c r="B5" s="537"/>
      <c r="C5" s="537"/>
      <c r="D5" s="534"/>
      <c r="E5" s="534"/>
      <c r="F5" s="534"/>
      <c r="G5" s="534" t="s">
        <v>91</v>
      </c>
      <c r="H5" s="534" t="s">
        <v>83</v>
      </c>
      <c r="I5" s="534" t="s">
        <v>93</v>
      </c>
      <c r="J5" s="534" t="s">
        <v>84</v>
      </c>
      <c r="K5" s="534"/>
    </row>
    <row r="6" spans="1:11" s="43" customFormat="1" ht="19.5" customHeight="1">
      <c r="A6" s="537"/>
      <c r="B6" s="537"/>
      <c r="C6" s="537"/>
      <c r="D6" s="534"/>
      <c r="E6" s="534"/>
      <c r="F6" s="534"/>
      <c r="G6" s="534"/>
      <c r="H6" s="534"/>
      <c r="I6" s="534"/>
      <c r="J6" s="534"/>
      <c r="K6" s="534"/>
    </row>
    <row r="7" spans="1:11" s="43" customFormat="1" ht="19.5" customHeight="1">
      <c r="A7" s="537"/>
      <c r="B7" s="537"/>
      <c r="C7" s="537"/>
      <c r="D7" s="534"/>
      <c r="E7" s="534"/>
      <c r="F7" s="534"/>
      <c r="G7" s="534"/>
      <c r="H7" s="534"/>
      <c r="I7" s="534"/>
      <c r="J7" s="534"/>
      <c r="K7" s="534"/>
    </row>
    <row r="8" spans="1:11" ht="7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</row>
    <row r="9" spans="1:11" ht="90" customHeight="1">
      <c r="A9" s="32" t="s">
        <v>10</v>
      </c>
      <c r="B9" s="17">
        <v>700</v>
      </c>
      <c r="C9" s="17">
        <v>70005</v>
      </c>
      <c r="D9" s="319" t="s">
        <v>462</v>
      </c>
      <c r="E9" s="320">
        <v>20000</v>
      </c>
      <c r="F9" s="320">
        <v>17000</v>
      </c>
      <c r="G9" s="320">
        <v>17000</v>
      </c>
      <c r="H9" s="17"/>
      <c r="I9" s="44" t="s">
        <v>68</v>
      </c>
      <c r="J9" s="17"/>
      <c r="K9" s="17" t="s">
        <v>306</v>
      </c>
    </row>
    <row r="10" spans="1:11" ht="76.5">
      <c r="A10" s="33" t="s">
        <v>11</v>
      </c>
      <c r="B10" s="18">
        <v>754</v>
      </c>
      <c r="C10" s="18">
        <v>75421</v>
      </c>
      <c r="D10" s="45" t="s">
        <v>417</v>
      </c>
      <c r="E10" s="18"/>
      <c r="F10" s="302">
        <v>8000</v>
      </c>
      <c r="G10" s="302">
        <v>8000</v>
      </c>
      <c r="H10" s="18"/>
      <c r="I10" s="45" t="s">
        <v>68</v>
      </c>
      <c r="J10" s="18"/>
      <c r="K10" s="17" t="s">
        <v>306</v>
      </c>
    </row>
    <row r="11" spans="1:11" ht="51">
      <c r="A11" s="32" t="s">
        <v>12</v>
      </c>
      <c r="B11" s="17">
        <v>900</v>
      </c>
      <c r="C11" s="17">
        <v>90015</v>
      </c>
      <c r="D11" s="319" t="s">
        <v>305</v>
      </c>
      <c r="E11" s="320">
        <v>20000</v>
      </c>
      <c r="F11" s="320">
        <v>50000</v>
      </c>
      <c r="G11" s="320">
        <v>50000</v>
      </c>
      <c r="H11" s="17"/>
      <c r="I11" s="44" t="s">
        <v>68</v>
      </c>
      <c r="J11" s="17"/>
      <c r="K11" s="17" t="s">
        <v>306</v>
      </c>
    </row>
    <row r="12" spans="1:11" ht="51">
      <c r="A12" s="33"/>
      <c r="B12" s="18"/>
      <c r="C12" s="18"/>
      <c r="D12" s="18"/>
      <c r="E12" s="18"/>
      <c r="F12" s="18"/>
      <c r="G12" s="18"/>
      <c r="H12" s="18"/>
      <c r="I12" s="46" t="s">
        <v>68</v>
      </c>
      <c r="J12" s="18"/>
      <c r="K12" s="18"/>
    </row>
    <row r="13" spans="1:11" ht="22.5" customHeight="1">
      <c r="A13" s="535" t="s">
        <v>90</v>
      </c>
      <c r="B13" s="535"/>
      <c r="C13" s="535"/>
      <c r="D13" s="535"/>
      <c r="E13" s="309">
        <f aca="true" t="shared" si="0" ref="E13:J13">SUM(E9:E12)</f>
        <v>40000</v>
      </c>
      <c r="F13" s="309">
        <f t="shared" si="0"/>
        <v>75000</v>
      </c>
      <c r="G13" s="309">
        <f t="shared" si="0"/>
        <v>75000</v>
      </c>
      <c r="H13" s="309">
        <f t="shared" si="0"/>
        <v>0</v>
      </c>
      <c r="I13" s="309">
        <f t="shared" si="0"/>
        <v>0</v>
      </c>
      <c r="J13" s="309">
        <f t="shared" si="0"/>
        <v>0</v>
      </c>
      <c r="K13" s="51" t="s">
        <v>49</v>
      </c>
    </row>
  </sheetData>
  <mergeCells count="15">
    <mergeCell ref="G4:J4"/>
    <mergeCell ref="G5:G7"/>
    <mergeCell ref="H5:H7"/>
    <mergeCell ref="I5:I7"/>
    <mergeCell ref="J5:J7"/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               do uchwały  Nr  XIII/57/08
Rady Gminy w SkarżyskuKościelnym 
z dnia 31 stycznia 2008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G21" sqref="G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583" t="s">
        <v>325</v>
      </c>
      <c r="B1" s="583"/>
      <c r="C1" s="583"/>
      <c r="D1" s="583"/>
    </row>
    <row r="2" ht="6.75" customHeight="1">
      <c r="A2" s="14"/>
    </row>
    <row r="3" ht="12.75">
      <c r="D3" s="9" t="s">
        <v>43</v>
      </c>
    </row>
    <row r="4" spans="1:4" ht="15" customHeight="1">
      <c r="A4" s="537" t="s">
        <v>61</v>
      </c>
      <c r="B4" s="537" t="s">
        <v>5</v>
      </c>
      <c r="C4" s="534" t="s">
        <v>63</v>
      </c>
      <c r="D4" s="534" t="s">
        <v>326</v>
      </c>
    </row>
    <row r="5" spans="1:4" ht="15" customHeight="1">
      <c r="A5" s="537"/>
      <c r="B5" s="537"/>
      <c r="C5" s="537"/>
      <c r="D5" s="534"/>
    </row>
    <row r="6" spans="1:4" ht="15.75" customHeight="1">
      <c r="A6" s="537"/>
      <c r="B6" s="537"/>
      <c r="C6" s="537"/>
      <c r="D6" s="534"/>
    </row>
    <row r="7" spans="1:4" s="53" customFormat="1" ht="6.75" customHeight="1">
      <c r="A7" s="52">
        <v>1</v>
      </c>
      <c r="B7" s="52">
        <v>2</v>
      </c>
      <c r="C7" s="52">
        <v>3</v>
      </c>
      <c r="D7" s="52">
        <v>4</v>
      </c>
    </row>
    <row r="8" spans="1:4" ht="18.75" customHeight="1">
      <c r="A8" s="582" t="s">
        <v>24</v>
      </c>
      <c r="B8" s="582"/>
      <c r="C8" s="23"/>
      <c r="D8" s="313">
        <f>SUM(D9,D10,D11,D12,D13,D18,D19,D20,D21,D22)</f>
        <v>1100000</v>
      </c>
    </row>
    <row r="9" spans="1:4" ht="18.75" customHeight="1">
      <c r="A9" s="25" t="s">
        <v>10</v>
      </c>
      <c r="B9" s="26" t="s">
        <v>18</v>
      </c>
      <c r="C9" s="25" t="s">
        <v>25</v>
      </c>
      <c r="D9" s="314">
        <v>1100000</v>
      </c>
    </row>
    <row r="10" spans="1:4" ht="18.75" customHeight="1">
      <c r="A10" s="27" t="s">
        <v>11</v>
      </c>
      <c r="B10" s="28" t="s">
        <v>19</v>
      </c>
      <c r="C10" s="27" t="s">
        <v>25</v>
      </c>
      <c r="D10" s="315"/>
    </row>
    <row r="11" spans="1:4" ht="51">
      <c r="A11" s="27" t="s">
        <v>12</v>
      </c>
      <c r="B11" s="29" t="s">
        <v>86</v>
      </c>
      <c r="C11" s="27" t="s">
        <v>52</v>
      </c>
      <c r="D11" s="315"/>
    </row>
    <row r="12" spans="1:4" ht="18.75" customHeight="1">
      <c r="A12" s="27" t="s">
        <v>1</v>
      </c>
      <c r="B12" s="28" t="s">
        <v>27</v>
      </c>
      <c r="C12" s="27" t="s">
        <v>53</v>
      </c>
      <c r="D12" s="315"/>
    </row>
    <row r="13" spans="1:4" ht="18.75" customHeight="1">
      <c r="A13" s="27" t="s">
        <v>17</v>
      </c>
      <c r="B13" s="28" t="s">
        <v>87</v>
      </c>
      <c r="C13" s="27" t="s">
        <v>107</v>
      </c>
      <c r="D13" s="315">
        <f>SUM(D14:D17)</f>
        <v>0</v>
      </c>
    </row>
    <row r="14" spans="1:4" ht="18.75" customHeight="1">
      <c r="A14" s="27" t="s">
        <v>99</v>
      </c>
      <c r="B14" s="28" t="s">
        <v>103</v>
      </c>
      <c r="C14" s="27" t="s">
        <v>94</v>
      </c>
      <c r="D14" s="315"/>
    </row>
    <row r="15" spans="1:4" ht="18.75" customHeight="1">
      <c r="A15" s="27" t="s">
        <v>100</v>
      </c>
      <c r="B15" s="28" t="s">
        <v>104</v>
      </c>
      <c r="C15" s="27" t="s">
        <v>95</v>
      </c>
      <c r="D15" s="315"/>
    </row>
    <row r="16" spans="1:4" ht="44.25" customHeight="1">
      <c r="A16" s="27" t="s">
        <v>101</v>
      </c>
      <c r="B16" s="29" t="s">
        <v>105</v>
      </c>
      <c r="C16" s="27" t="s">
        <v>96</v>
      </c>
      <c r="D16" s="315"/>
    </row>
    <row r="17" spans="1:4" ht="18.75" customHeight="1">
      <c r="A17" s="27" t="s">
        <v>102</v>
      </c>
      <c r="B17" s="28" t="s">
        <v>106</v>
      </c>
      <c r="C17" s="27" t="s">
        <v>97</v>
      </c>
      <c r="D17" s="315"/>
    </row>
    <row r="18" spans="1:4" ht="18.75" customHeight="1">
      <c r="A18" s="27" t="s">
        <v>20</v>
      </c>
      <c r="B18" s="28" t="s">
        <v>21</v>
      </c>
      <c r="C18" s="27" t="s">
        <v>26</v>
      </c>
      <c r="D18" s="315"/>
    </row>
    <row r="19" spans="1:4" ht="18.75" customHeight="1">
      <c r="A19" s="27" t="s">
        <v>23</v>
      </c>
      <c r="B19" s="28" t="s">
        <v>69</v>
      </c>
      <c r="C19" s="27" t="s">
        <v>30</v>
      </c>
      <c r="D19" s="315"/>
    </row>
    <row r="20" spans="1:4" ht="18.75" customHeight="1">
      <c r="A20" s="27" t="s">
        <v>29</v>
      </c>
      <c r="B20" s="28" t="s">
        <v>51</v>
      </c>
      <c r="C20" s="27" t="s">
        <v>66</v>
      </c>
      <c r="D20" s="315"/>
    </row>
    <row r="21" spans="1:4" ht="18.75" customHeight="1">
      <c r="A21" s="27" t="s">
        <v>50</v>
      </c>
      <c r="B21" s="28" t="s">
        <v>109</v>
      </c>
      <c r="C21" s="27" t="s">
        <v>28</v>
      </c>
      <c r="D21" s="315"/>
    </row>
    <row r="22" spans="1:4" ht="18.75" customHeight="1">
      <c r="A22" s="30" t="s">
        <v>108</v>
      </c>
      <c r="B22" s="31" t="s">
        <v>98</v>
      </c>
      <c r="C22" s="30" t="s">
        <v>34</v>
      </c>
      <c r="D22" s="316"/>
    </row>
    <row r="23" spans="1:4" ht="18.75" customHeight="1">
      <c r="A23" s="582" t="s">
        <v>88</v>
      </c>
      <c r="B23" s="582"/>
      <c r="C23" s="23"/>
      <c r="D23" s="313">
        <f>SUM(D24:D31)</f>
        <v>0</v>
      </c>
    </row>
    <row r="24" spans="1:4" ht="18.75" customHeight="1">
      <c r="A24" s="25" t="s">
        <v>10</v>
      </c>
      <c r="B24" s="26" t="s">
        <v>54</v>
      </c>
      <c r="C24" s="25" t="s">
        <v>32</v>
      </c>
      <c r="D24" s="314">
        <v>0</v>
      </c>
    </row>
    <row r="25" spans="1:4" ht="18.75" customHeight="1">
      <c r="A25" s="27" t="s">
        <v>11</v>
      </c>
      <c r="B25" s="28" t="s">
        <v>31</v>
      </c>
      <c r="C25" s="27" t="s">
        <v>32</v>
      </c>
      <c r="D25" s="315"/>
    </row>
    <row r="26" spans="1:4" ht="38.25">
      <c r="A26" s="27" t="s">
        <v>12</v>
      </c>
      <c r="B26" s="29" t="s">
        <v>58</v>
      </c>
      <c r="C26" s="27" t="s">
        <v>59</v>
      </c>
      <c r="D26" s="315"/>
    </row>
    <row r="27" spans="1:4" ht="18.75" customHeight="1">
      <c r="A27" s="27" t="s">
        <v>1</v>
      </c>
      <c r="B27" s="28" t="s">
        <v>55</v>
      </c>
      <c r="C27" s="27" t="s">
        <v>48</v>
      </c>
      <c r="D27" s="315"/>
    </row>
    <row r="28" spans="1:4" ht="18.75" customHeight="1">
      <c r="A28" s="27" t="s">
        <v>17</v>
      </c>
      <c r="B28" s="28" t="s">
        <v>56</v>
      </c>
      <c r="C28" s="27" t="s">
        <v>34</v>
      </c>
      <c r="D28" s="315"/>
    </row>
    <row r="29" spans="1:4" ht="18.75" customHeight="1">
      <c r="A29" s="27" t="s">
        <v>20</v>
      </c>
      <c r="B29" s="28" t="s">
        <v>22</v>
      </c>
      <c r="C29" s="27" t="s">
        <v>35</v>
      </c>
      <c r="D29" s="315"/>
    </row>
    <row r="30" spans="1:4" ht="18.75" customHeight="1">
      <c r="A30" s="27" t="s">
        <v>23</v>
      </c>
      <c r="B30" s="28" t="s">
        <v>57</v>
      </c>
      <c r="C30" s="27" t="s">
        <v>36</v>
      </c>
      <c r="D30" s="315"/>
    </row>
    <row r="31" spans="1:4" ht="18.75" customHeight="1">
      <c r="A31" s="30" t="s">
        <v>29</v>
      </c>
      <c r="B31" s="31" t="s">
        <v>37</v>
      </c>
      <c r="C31" s="30" t="s">
        <v>33</v>
      </c>
      <c r="D31" s="316"/>
    </row>
    <row r="32" spans="1:4" ht="7.5" customHeight="1">
      <c r="A32" s="3"/>
      <c r="B32" s="4"/>
      <c r="C32" s="4"/>
      <c r="D32" s="4"/>
    </row>
    <row r="33" spans="1:6" ht="12.75">
      <c r="A33" s="48"/>
      <c r="B33" s="47"/>
      <c r="C33" s="47"/>
      <c r="D33" s="47"/>
      <c r="E33" s="42"/>
      <c r="F33" s="42"/>
    </row>
    <row r="34" spans="1:6" ht="12.75">
      <c r="A34" s="581"/>
      <c r="B34" s="581"/>
      <c r="C34" s="581"/>
      <c r="D34" s="581"/>
      <c r="E34" s="581"/>
      <c r="F34" s="581"/>
    </row>
    <row r="35" spans="1:6" ht="22.5" customHeight="1">
      <c r="A35" s="581"/>
      <c r="B35" s="581"/>
      <c r="C35" s="581"/>
      <c r="D35" s="581"/>
      <c r="E35" s="581"/>
      <c r="F35" s="581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
Załącznik nr &amp;A
do uchwały Nr XIII/57/08
Rady Gminy w Skarżysku Kościelnym.
z dnia 31 stycznia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2008-02-05T07:53:04Z</cp:lastPrinted>
  <dcterms:created xsi:type="dcterms:W3CDTF">1998-12-09T13:02:10Z</dcterms:created>
  <dcterms:modified xsi:type="dcterms:W3CDTF">2008-02-05T07:53:10Z</dcterms:modified>
  <cp:category/>
  <cp:version/>
  <cp:contentType/>
  <cp:contentStatus/>
</cp:coreProperties>
</file>