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0"/>
  </bookViews>
  <sheets>
    <sheet name="Nr 4b" sheetId="1" r:id="rId1"/>
    <sheet name="ZAŁ 14" sheetId="2" r:id="rId2"/>
    <sheet name="ZAŁ 5" sheetId="3" r:id="rId3"/>
    <sheet name="ZAŁ 3a" sheetId="4" r:id="rId4"/>
    <sheet name="ZAŁ 4" sheetId="5" r:id="rId5"/>
    <sheet name="ZAŁ 4a" sheetId="6" r:id="rId6"/>
    <sheet name="ZAŁ 8" sheetId="7" r:id="rId7"/>
    <sheet name="ZAŁ 7" sheetId="8" r:id="rId8"/>
    <sheet name="ZAŁ 1" sheetId="9" r:id="rId9"/>
    <sheet name="ZAŁ 2" sheetId="10" r:id="rId10"/>
    <sheet name="ZAŁ 3" sheetId="11" r:id="rId11"/>
    <sheet name="ZAŁ 6" sheetId="12" r:id="rId12"/>
    <sheet name="ZAŁ 9" sheetId="13" r:id="rId13"/>
    <sheet name="ZAŁ 10" sheetId="14" r:id="rId14"/>
    <sheet name="ZAŁ 11" sheetId="15" r:id="rId15"/>
  </sheets>
  <definedNames>
    <definedName name="_xlnm.Print_Area" localSheetId="1">'ZAŁ 14'!$A$1:$J$17</definedName>
    <definedName name="_xlnm.Print_Titles" localSheetId="8">'ZAŁ 1'!$4:$5</definedName>
    <definedName name="_xlnm.Print_Titles" localSheetId="13">'ZAŁ 10'!$4:$5</definedName>
    <definedName name="_xlnm.Print_Titles" localSheetId="9">'ZAŁ 2'!$3:$8</definedName>
    <definedName name="_xlnm.Print_Titles" localSheetId="10">'ZAŁ 3'!$3:$9</definedName>
    <definedName name="_xlnm.Print_Titles" localSheetId="2">'ZAŁ 5'!$3:$9</definedName>
    <definedName name="_xlnm.Print_Titles" localSheetId="7">'ZAŁ 7'!$3:$7</definedName>
    <definedName name="_xlnm.Print_Titles" localSheetId="6">'ZAŁ 8'!$3:$7</definedName>
  </definedNames>
  <calcPr fullCalcOnLoad="1"/>
</workbook>
</file>

<file path=xl/sharedStrings.xml><?xml version="1.0" encoding="utf-8"?>
<sst xmlns="http://schemas.openxmlformats.org/spreadsheetml/2006/main" count="959" uniqueCount="472">
  <si>
    <t>Dotacja celowa z budżetu na finansowanie lub dofinansowanie zadań zleconych do realizacji stowarzyszeniom - "Propagowanie tradycji i kultury naszego regionu, organizacja dożynek, festynów, festiwali i przeglądów zespołów śpiewczych i muzycznych. Kształtowanie postaw patriotycznych, pielegnowanie tradycji lokalnych i regionalnych, wspieranie działalności wychowawczej przez organizacje zajęć świetlicowych propagujących aktywność obywatelską" - Organizacja festynu z okazji "Dnia Dziecka"</t>
  </si>
  <si>
    <t>Dotacja celowa z budżetu na finansowanie i dofinansowanie zadań zlecanych do realizacji stowarzyszonych - "Upowszechnianie kultury fizycznej i sportu - zajęcia i szkolenia oraz organizacja imprez, zawodów i rozgrywek sportowo- rekreacyjnych dla mieszkańców gminy, skierowanych do szerokiej grupy uczestników wraz z wyjazdami na turnieje i zawody sportowe" -Integracja dzieci i młodzieży, promocja aktywności fizycznej jako lekarstwo na zdrowie.</t>
  </si>
  <si>
    <t>Rozchody z tytułu innych rozliczeń (lokaty terminowe)</t>
  </si>
  <si>
    <t>Wydatki majątkowe na programy i projekty realizowane ze środków pochodzących z budżetu Unii Europejskiej oraz innych źródeł zagranicznych, niepodlegających zwrotowi za I półrocze 2009 roku</t>
  </si>
  <si>
    <t>Dotacja celowa z budżetu na finansowanie lub dofinansowanie zadań zleconych do realizacji stowarzyszenoim - "Propagowanie tradycji  i kultury naszego regionu, organizacja dożynek, festynów, festiwali i przeglądów zespołów śpiewczych i muzycznych. Kształtowanie postaw patriotycznych, pielęgnowanie tradycji lokalnych i regionalnych, wspieranie działalności wychowawczej przez organizacje  zajęć świetlicowych propagujących aktywność obywatelską" - Propagowanie patriotyzmu wśród dzieci i młodzieży poprzez działanie świetlicy środowiskowej przy Stowarzyszeniu OSP L.Pole</t>
  </si>
  <si>
    <t>Ochrony Środowiska i Gospodarki Wodnej za I półrocze 2009 r.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</si>
  <si>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</si>
  <si>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</si>
  <si>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</si>
  <si>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</si>
  <si>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</si>
  <si>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</si>
  <si>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</si>
  <si>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</si>
  <si>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</si>
  <si>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</si>
  <si>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</si>
  <si>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</si>
  <si>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</si>
  <si>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</si>
  <si>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</si>
  <si>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</si>
  <si>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</si>
  <si>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</si>
  <si>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</si>
  <si>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</si>
  <si>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</si>
  <si>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</si>
  <si>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</si>
  <si>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</si>
  <si>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</si>
  <si>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</si>
  <si>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</si>
  <si>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</si>
  <si>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</si>
  <si>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</si>
  <si>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</si>
  <si>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</si>
  <si>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</si>
  <si>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</si>
  <si>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</si>
  <si>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</si>
  <si>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Wydatki bieżące</t>
  </si>
  <si>
    <t>IV.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</si>
  <si>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</si>
  <si>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</si>
  <si>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</si>
  <si>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</si>
  <si>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</si>
  <si>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</si>
  <si>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</si>
  <si>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</si>
  <si>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</si>
  <si>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</si>
  <si>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</si>
  <si>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</si>
  <si>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</si>
  <si>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</si>
  <si>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</si>
  <si>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</si>
  <si>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</si>
  <si>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</si>
  <si>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</si>
  <si>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</si>
  <si>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</si>
  <si>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</si>
  <si>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</si>
  <si>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</si>
  <si>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</si>
  <si>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</si>
  <si>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</si>
  <si>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</si>
  <si>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</si>
  <si>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</si>
  <si>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</si>
  <si>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</si>
  <si>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</si>
  <si>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</si>
  <si>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</si>
  <si>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</si>
  <si>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</si>
  <si>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</si>
  <si>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</si>
  <si>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</si>
  <si>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</si>
  <si>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</si>
  <si>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</si>
  <si>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</si>
  <si>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</si>
  <si>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</si>
  <si>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</si>
  <si>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</si>
  <si>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</si>
  <si>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</si>
  <si>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</si>
  <si>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</si>
  <si>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</si>
  <si>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</si>
  <si>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</si>
  <si>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</si>
  <si>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</si>
  <si>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</si>
  <si>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</si>
  <si>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</si>
  <si>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</si>
  <si>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</si>
  <si>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</si>
  <si>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</si>
  <si>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Różne rozliczenia finansowe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</si>
  <si>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</si>
  <si>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</si>
  <si>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</si>
  <si>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</si>
  <si>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</si>
  <si>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</si>
  <si>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</si>
  <si>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</si>
  <si>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</si>
  <si>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</si>
  <si>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</si>
  <si>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</si>
  <si>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</si>
  <si>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</si>
  <si>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</si>
  <si>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</si>
  <si>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</si>
  <si>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</si>
  <si>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</si>
  <si>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</si>
  <si>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</si>
  <si>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</si>
  <si>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Rolnictwo ekologiczne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</si>
  <si>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</si>
  <si>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</si>
  <si>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</si>
  <si>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</si>
  <si>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</si>
  <si>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</si>
  <si>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</si>
  <si>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</si>
  <si>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</si>
  <si>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</si>
  <si>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</si>
  <si>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</si>
  <si>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</si>
  <si>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</si>
  <si>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</si>
  <si>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</si>
  <si>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Domy Pomocy Społecznej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</si>
  <si>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</si>
  <si>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</si>
  <si>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</si>
  <si>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</si>
  <si>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</si>
  <si>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</si>
  <si>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</si>
  <si>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</si>
  <si>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</si>
  <si>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Podatek od nieruchomości</t>
  </si>
  <si>
    <t>Podatek od posiadania psów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</si>
  <si>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</si>
  <si>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</si>
  <si>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</si>
  <si>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</si>
  <si>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</si>
  <si>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</si>
  <si>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Urząd Gminy</t>
  </si>
  <si>
    <t>Składka na "Utylizator"</t>
  </si>
  <si>
    <t>Konkursy ekologiczne</t>
  </si>
  <si>
    <t xml:space="preserve"> </t>
  </si>
  <si>
    <t>Dział klasy-fikacji</t>
  </si>
  <si>
    <t>Źródło dochodów (paragrafy klasyfikacji)</t>
  </si>
  <si>
    <t>% wyk.</t>
  </si>
  <si>
    <t>DYSPONENT GŁÓWNY</t>
  </si>
  <si>
    <t>I. DOCHODY WŁASNE GMINY</t>
  </si>
  <si>
    <t xml:space="preserve">Wpływy ze sprzedaży składników majątkowych </t>
  </si>
  <si>
    <t>Odsetki od nieterminowych wpłat  z tytułu podatków i opłat</t>
  </si>
  <si>
    <t xml:space="preserve">Pozostała działalność </t>
  </si>
  <si>
    <t>Dochody jednostek samorządu terytorialnego związane z realizacją zadań z zakresu adminisrtacji rządowej oraz innych zadań zleconych ustawami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</si>
  <si>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</si>
  <si>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</si>
  <si>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</si>
  <si>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</si>
  <si>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</si>
  <si>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</si>
  <si>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</si>
  <si>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</si>
  <si>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</si>
  <si>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</si>
  <si>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</si>
  <si>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</si>
  <si>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</si>
  <si>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</si>
  <si>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</si>
  <si>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</si>
  <si>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</si>
  <si>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</si>
  <si>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</si>
  <si>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</si>
  <si>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>Wpływy z usług( za usługi opiekuńcze)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</si>
  <si>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</si>
  <si>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</si>
  <si>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</si>
  <si>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</si>
  <si>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</si>
  <si>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</si>
  <si>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</si>
  <si>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</si>
  <si>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</si>
  <si>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</si>
  <si>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</si>
  <si>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</si>
  <si>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</si>
  <si>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</si>
  <si>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</si>
  <si>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</si>
  <si>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</si>
  <si>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</si>
  <si>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Dotacje otrzymane z funduszy celowych na realizację zadań bieżących jednostek sektora finansów publicznych</t>
  </si>
  <si>
    <t xml:space="preserve">   RAZEM DOTACJE Z FUNDUSZY CELOWYCH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</si>
  <si>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</si>
  <si>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</si>
  <si>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</si>
  <si>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</si>
  <si>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</si>
  <si>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</si>
  <si>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</si>
  <si>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</si>
  <si>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</si>
  <si>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</si>
  <si>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</si>
  <si>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</si>
  <si>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</si>
  <si>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</si>
  <si>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</si>
  <si>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Powiatowe Urzędy Pracy</t>
  </si>
  <si>
    <t>Oczyszczanie miast i wsi</t>
  </si>
  <si>
    <t>Oświetlenie ulic,placów i dróg</t>
  </si>
  <si>
    <t>Wydatki ogółem</t>
  </si>
  <si>
    <t>Dotacje ogółem</t>
  </si>
  <si>
    <t xml:space="preserve">Plan dotacji </t>
  </si>
  <si>
    <t xml:space="preserve">Wykonanie dotacji </t>
  </si>
  <si>
    <t>Plan dotacji</t>
  </si>
  <si>
    <t>Wykonanie dotacji</t>
  </si>
  <si>
    <t>Wykonanie przychodów i wydatków Gminnego Funduszu</t>
  </si>
  <si>
    <t>`</t>
  </si>
  <si>
    <t>Załącznik Nr 7</t>
  </si>
  <si>
    <t>w  złotych</t>
  </si>
  <si>
    <t>Domy i ośrodki kultury, świetlice                 i kluby</t>
  </si>
  <si>
    <t>Zadania w zakresie kultury fizycznej             i sportu</t>
  </si>
  <si>
    <t>Wykonanie w roku  budżetowym</t>
  </si>
  <si>
    <t>Wykonanie w roku budżetowym</t>
  </si>
  <si>
    <t>wydatki z tytułu poręczeń i gwarancji</t>
  </si>
  <si>
    <t xml:space="preserve">wynagrodzenia </t>
  </si>
  <si>
    <t>pochodne od wynagrodzeń</t>
  </si>
  <si>
    <t>dotacje</t>
  </si>
  <si>
    <t>Załącznik Nr 5</t>
  </si>
  <si>
    <t>wydatki na obsługę długu        ( odsetki)</t>
  </si>
  <si>
    <t>Załącznik Nr 3</t>
  </si>
  <si>
    <t>Załącznik Nr 8</t>
  </si>
  <si>
    <t>Załącznik Nr 10</t>
  </si>
  <si>
    <t>Załącznik Nr 11</t>
  </si>
  <si>
    <t>Dochody jednostek samorządu terytorialnego związane z realizacją zadań z zakresu administracji rządowej oraz innych zadań zleconych ustawami</t>
  </si>
  <si>
    <t xml:space="preserve">Lokalny transport zbiorowy </t>
  </si>
  <si>
    <t>Drogi publiczne powiatowe</t>
  </si>
  <si>
    <t>Zarządzanie kryzysowe</t>
  </si>
  <si>
    <t xml:space="preserve">Składki na ubezp. zdr. opłacane za osoby pobierające niektóre świadcz. z pomocy społ., niektóre świadczenia rodzinne oraz za osoby uczestniczące w zajęciach w centrum intergacji społecznej  </t>
  </si>
  <si>
    <t>2010 r.</t>
  </si>
  <si>
    <t>wydatki na obsługę długu               ( odsetki)</t>
  </si>
  <si>
    <t>Załącznik Nr 6</t>
  </si>
  <si>
    <t xml:space="preserve">Wpłaty z tytułu odpłatnego nabycia prawa własności oraz prawa użytkowania wieczystego nieruchomości </t>
  </si>
  <si>
    <t>V. DOTACJE CELOWE OTRZYMANE Z FUNDUSZY CELOWYCH</t>
  </si>
  <si>
    <t xml:space="preserve">Pozostałe odsetki </t>
  </si>
  <si>
    <t>Urzędy gmin ( miast i miast na prawach powiatu)</t>
  </si>
  <si>
    <t>Dochody od osób prawnych, od osób fizycznych i od innych jednostek nieposiadających osobowości prawnej oraz wydatki związane z ich poborem</t>
  </si>
  <si>
    <t xml:space="preserve">Wpływy z opłat za wydawanie zezwoleń na sprzedaż alkoholu </t>
  </si>
  <si>
    <t>Utrzymanie zieleni w miastach i gminach</t>
  </si>
  <si>
    <t>Składki na ubezpieczenia zdrowotne opłacane za osoby pobierające niektóre świadczenia z  pomocy społecznej, niektóre świadczenia rodzinne oraz za osoby uczestniczące w zajęciach w centrum intergacji społecznej</t>
  </si>
  <si>
    <t>Środki na dofinansowanie własnych zadań bieżących gmin (związków gmin), powiatów (związków powiatów), samorządów województw, pozyskane z innych źródeł</t>
  </si>
  <si>
    <t xml:space="preserve">Wpływy z tytułu pomocy finansowej udzielanej między jednostkami samorządu terytorialnego na dofinansowanie własnych zadań bieżących </t>
  </si>
  <si>
    <t>Środki na dofinansowanie własnych zadań bieżacych gmin, powiatów, samorządów województw, pozyskane z innych źródeł (Finansowanie z innych środków bezzwrotnych)</t>
  </si>
  <si>
    <t>Przebudowa drogi gminnej w miejscowości Kierz Niedźwiedzi -droga relacji Kierz Niedźwiedzi- Gąsawy Rządowe (lata 2008-2009)</t>
  </si>
  <si>
    <t>Przebudowa drogi gminnej w miejscowości Majków, ulica Św. Anny (lata 2008-2010)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</si>
  <si>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</si>
  <si>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</si>
  <si>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</si>
  <si>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</si>
  <si>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</si>
  <si>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</si>
  <si>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</si>
  <si>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</si>
  <si>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</si>
  <si>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</si>
  <si>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</si>
  <si>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</si>
  <si>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</si>
  <si>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</si>
  <si>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</si>
  <si>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</si>
  <si>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</si>
  <si>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Załącznik Nr 4a</t>
  </si>
  <si>
    <t>Załącznik Nr 4</t>
  </si>
  <si>
    <t>Budowa oświetlenia ulicznego</t>
  </si>
  <si>
    <t>Załącznik Nr 3a</t>
  </si>
  <si>
    <t>Plan wydatków</t>
  </si>
  <si>
    <t>Wpływy z opłat za zarząd, użytkowanie i użytkowanie wieczyste nieruchomości</t>
  </si>
  <si>
    <t>Wydatki na wniesienie wkładów do MPWiK Sp. z o.o. w Skarżysku-Kamiennej na realizację zadania " Budowa i modernizacja kanalizacji sanitarnej w Skarżysku-Kamiennej i Skarżysku Kościelnym" (2008-2011)</t>
  </si>
  <si>
    <t xml:space="preserve">Program:     Program Operacyjny  Kapitał Ludzki </t>
  </si>
  <si>
    <t>2008-2013</t>
  </si>
  <si>
    <t>GOPS</t>
  </si>
  <si>
    <t>PriorytetVII: - Promocja integracji społecznej</t>
  </si>
  <si>
    <t>Projekt: "Od marginalizacji do aktywizacji - eliminowanie wykluczenia społecznego w Gminie Skarżysko Kościelne"</t>
  </si>
  <si>
    <t xml:space="preserve">A.      
 </t>
  </si>
  <si>
    <t>B.</t>
  </si>
  <si>
    <t>C.</t>
  </si>
  <si>
    <t>D.</t>
  </si>
  <si>
    <t>Stołówki szkolne</t>
  </si>
  <si>
    <t>Wpływy ze zwrotów dotacji wykorzystanych niezgodnie z przeznaczeniem lub pobranych w nadmiernej wysokości</t>
  </si>
  <si>
    <t>Wpływy i wydatki związane z gromadzeniem środków z opłat produktowych</t>
  </si>
  <si>
    <t>Wpływy z opłaty produktowej</t>
  </si>
  <si>
    <t>Dotacje rozwojowe oraz środki na finansowanie Wspólnej Polityki Rolnej</t>
  </si>
  <si>
    <t>Dotacje rozwojowe</t>
  </si>
  <si>
    <t xml:space="preserve">VII. ŚRODKI INNE </t>
  </si>
  <si>
    <t>RAZEM ŚRODKI INNE</t>
  </si>
  <si>
    <t>RAZEM ŚRODKI POZYSKANE Z INNYCH  ŹRÓDEŁ I DOTACJE ROZWOJOWE</t>
  </si>
  <si>
    <t>Zakupy inwestycyjne     ( komputer wraz z oprogramowaniem,           laptop i inne) do realizacji programu Kapitał Ludzki</t>
  </si>
  <si>
    <t>Nazwa dłużnika                                /wpisać:osoba fizyczna, osoba prawna, jed. nieposiadajaca os. prawnej/</t>
  </si>
  <si>
    <t>Liczba dłużników</t>
  </si>
  <si>
    <t>Kwota należności                   / w złotych/</t>
  </si>
  <si>
    <t>Kwota umorzenia, odroczenia, rozłożenia na raty (w złotych)</t>
  </si>
  <si>
    <t>Termin odroczenia, rozłożenia na raty (ostatnia rata miesiąc/rok)</t>
  </si>
  <si>
    <t>Tytuł powstałej należnosci</t>
  </si>
  <si>
    <t>Należność główna</t>
  </si>
  <si>
    <t>Odsetki i należności uboczne</t>
  </si>
  <si>
    <t>Umorzenie</t>
  </si>
  <si>
    <t>osoba fizyczna</t>
  </si>
  <si>
    <t>koszty upomnienia</t>
  </si>
  <si>
    <t>woda</t>
  </si>
  <si>
    <t>odpady</t>
  </si>
  <si>
    <t>Odroczenie</t>
  </si>
  <si>
    <t>Rozłożenie na raty</t>
  </si>
  <si>
    <t>..........................................</t>
  </si>
  <si>
    <t>.........................................</t>
  </si>
  <si>
    <t>Główny Księgowy</t>
  </si>
  <si>
    <t>Data</t>
  </si>
  <si>
    <t>Kierownik jednostki</t>
  </si>
  <si>
    <t>Załącznik Nr 14</t>
  </si>
  <si>
    <t>Świadczenia rodzinne, świadczenia z funduszu alimentacyjnego oraz składki na ubezpieczenia emerytalne i rentowe z ubezpieczenia społecznego</t>
  </si>
  <si>
    <t>DOCHODY BUDŻETU ZA I PÓŁROCZE 2009  ROKU</t>
  </si>
  <si>
    <t xml:space="preserve">Wykonanie I półrocze 2009 </t>
  </si>
  <si>
    <t>PLAN I WYKONANIE  WYDATKÓW ZA I PÓŁROCZE 2009 ROKU</t>
  </si>
  <si>
    <t>Wybory do Parlamentu Europejskiego</t>
  </si>
  <si>
    <t>Obiekty sportowe</t>
  </si>
  <si>
    <t>Wybory do rad gmin, rad powiatów i sejmików województw, wybory wójtow, burmistrzów i prezydentów miast oraz referenda gminne, powiatowe i wojewódzkie</t>
  </si>
  <si>
    <t>Dotacje celowe na zadania własne gminy realizowane przez podmioty należące
i nienależące do sektora finansów publicznych za I półrocze  2009 r.</t>
  </si>
  <si>
    <t>Jednostka otrzymująca dotację</t>
  </si>
  <si>
    <t>Powiat Skarżyski</t>
  </si>
  <si>
    <t>Stowarzyszenie OSP Lipowe Pole</t>
  </si>
  <si>
    <t>Dotacje podmiotowe w I półroczu 2009  r.</t>
  </si>
  <si>
    <t>Dotacja podmiotowa dla SPZOZ na realizację programu " Zapobieganie chorobom zakaźnym- szczepienia ochronne u pacjentów SPZOZ"</t>
  </si>
  <si>
    <t xml:space="preserve">Dotacja podmiotowa z budżetu dla jednostek niezaliczanych do sektora finansów publicznych - Stowarzyszenia OSP </t>
  </si>
  <si>
    <t>Dochody i wydatki związane z realizacją zadań realizowanych na podstawie porozumień (umów) między jednostkami samorządu terytorialnego za I półrocze  2009 r.</t>
  </si>
  <si>
    <t>OGÓŁEM   ZA  I półrocze 2009 r.</t>
  </si>
  <si>
    <t>wynagrodzenia i pochodne od wynagrodzeń</t>
  </si>
  <si>
    <t>pozostałe</t>
  </si>
  <si>
    <t>Dochody i wydatki związane z realizacją zadań z zakresu administracji rzadowej i innych zadań zleconych odrębnymi ustawami za I półrocze 2009 r.</t>
  </si>
  <si>
    <t>Limity wydatków na wniesienie wkładów do spółek prawa handlowego w latach 2009 - 2011</t>
  </si>
  <si>
    <t>wydatki poniesione do 31.12.2008 r.</t>
  </si>
  <si>
    <t>plan roku budżetowego 2009 (10+11+12+13)</t>
  </si>
  <si>
    <t>2011 r.</t>
  </si>
  <si>
    <t>OGÓŁEM WYDATKI BUDŻETU ZA I PÓŁROCZE  2009 ROK</t>
  </si>
  <si>
    <t>Limity wydatków na wieloletnie programy inwestycyjne w latach 2009 - 2011</t>
  </si>
  <si>
    <t>Zadania inwestycyjne roczne w 2009 r.</t>
  </si>
  <si>
    <t>Plan roku budżetowego 2009 (9+10+11+12)</t>
  </si>
  <si>
    <t>Wydatki na programy i projekty realizowane ze środków pochodzących z budżetu Unii Europejskiej oraz innych źródeł zagranicznych, niepodlegających zwrotowi za I półrocze 2009 roku</t>
  </si>
  <si>
    <t>Planowane wydatki budżetowe na realizację zadań programu w latach 2010 - 2011</t>
  </si>
  <si>
    <t>Razem 2010 - 2011</t>
  </si>
  <si>
    <t>Wydatki poniesione do 31.12.2008 r.</t>
  </si>
  <si>
    <t>po 2011 roku</t>
  </si>
  <si>
    <t>Dotacja celowa przekazana gminie na zadania bieżące realizowane na podstawie porozumień (umów) miedzy jednostkami samorządu terytorialnego- współdziałanie w zakresie funkcjonowania Izby Wytrzeźwień w Kielcach i realizacja zadań dotyczących przeciwdziałania alkoholizmowi.</t>
  </si>
  <si>
    <t>Miasto Kielce</t>
  </si>
  <si>
    <t>Miasto Skarżysko - Kamienna</t>
  </si>
  <si>
    <t>Wyłonione w drodze konkursu - Stowarzyszenie "Nasza Gmina"</t>
  </si>
  <si>
    <t>Wyłonione w drodze konkursu - Stowarzyszenie OSP w Grzybowej Górze</t>
  </si>
  <si>
    <t>Wyłonione w drodze konkursu - Stowarzyszenie na Rzecz Rozwoju Wsi Skarżysko Kościelne "GROM"</t>
  </si>
  <si>
    <t>Wyłonione w drodze konkursu - Stowatzyszenie OSP w Lipowym Polu</t>
  </si>
  <si>
    <t>Dotacja celowa z budżetu na finansowanie lub dofinansowanie zadań zleconych do realizacji stowarzyszeniom - "Propagowanie tradycji i kultury naszego regionu, organizowanie dożynek, festynów, festiwali i przeglądów zespołów śpiewczych i muzycznych. Kształtowanie postaw patriotycznych, pielęgnowanie tradycji lokalnych i regionalnych, wspieranie działalności wychowawczej przez organizacjezajęć świetlicowych propagujących aktywność obywatelską"- Organizacja przeglądów śpiewczych "Cudze chwalicie swego nie znacie"</t>
  </si>
  <si>
    <t>Wyłonione w drodze konkursu - Stowarzyszenie OSP w Lipowym Polu</t>
  </si>
  <si>
    <t>Wyłonione w drodze konkursu - Gminne Zrzeszenie "Ludowe Zespoły Sportowe"</t>
  </si>
  <si>
    <t>Dotacja celowa z budżetu na finansowanie lub dofinansowanie zadań zleconych do realizacji stowarzyszeniom - "Upowszechnianie kultury fizycznej i sportu - zajecia i szkolenia oraz organizacja impez, zawodów i rozgrywek sportowo- rekreacyjnych dla mieszkańców gminy, skierowanych do szerokiej grupy uczestników wraz z wyjazdami na turnieje i zawody sportowe".</t>
  </si>
  <si>
    <t>Stan środków obrotowych na koniec I półrocza 2009 roku.</t>
  </si>
  <si>
    <t>RAZEM WYKONANIE DOCHODÓW ZA  I PÓŁROCZE 2009 ROKU</t>
  </si>
  <si>
    <t xml:space="preserve">A.  215 000    
B.
C.
D. </t>
  </si>
  <si>
    <t>Urząd Gminy- informatyzacja urzędu (lata 2008-2010)</t>
  </si>
  <si>
    <t>Rozbudowa Szkoły Podstawowej w Grzybowej Górze (lata 2006-2010)</t>
  </si>
  <si>
    <t>Przebudowa i rozbudowa budynku SPZOZ w Skarżysku Kościelnym (lata 2006-2009)</t>
  </si>
  <si>
    <t>Ogółem za I półrocze 2009 roku</t>
  </si>
  <si>
    <t>Budowa chodnika przy drogach powiatowych</t>
  </si>
  <si>
    <t>Zakup regałów przesuwnych do archiwum zakładowego</t>
  </si>
  <si>
    <t>Zakup zagęszczarki gruntowej</t>
  </si>
  <si>
    <t>Zakup i budowa wiat przystankowych</t>
  </si>
  <si>
    <t>Budowa kompleksu boisk sportowych wraz z zapleczem sanitarno-szatniowym w Skarżysku Kościelnym -"Moje boisko ORLIK 2012"</t>
  </si>
  <si>
    <t>Środki na dofinansowanie własnych inwesycji gmin (związków gmin), powiatów (związkow powiatów), samorządów województw, pozyskane z innych źródeł</t>
  </si>
  <si>
    <t>Dotacje celowe otzymane z budżetu państwa na realizację inwestycji i zakupów inwestycyjnych własnych gmin (związkow gmin)</t>
  </si>
  <si>
    <t xml:space="preserve">Kultura fizyczna i sport </t>
  </si>
  <si>
    <t xml:space="preserve">Wpływy z tytułu pomocy finansowej udzielanej między jednostkami samorządu terytorialnego na dofinansowanie zadań inwestycyjnych i zakupów inwestycyjnych </t>
  </si>
  <si>
    <t>Dotacje celowe otrzymane z budżetu państwa na realizajcę inwestycji i zakupów inwestycyjnych własnych gmin (związków gmin)</t>
  </si>
  <si>
    <t xml:space="preserve">Bezpieczeństwo publiczne i ochrona przeciwpożarowa </t>
  </si>
  <si>
    <t>V. ŚRODKI NA DOFINANSOWANIE ZADAŃ WŁASNYCH J.S.T. POZYSKANE Z INNYCH ŹRÓDEŁ I DOTACJE ROZWOJOWE</t>
  </si>
  <si>
    <t>Komendy powiatowe Policji</t>
  </si>
  <si>
    <t>Informacja za I półrocze 2009 roku</t>
  </si>
  <si>
    <t>Wydatki bieżące na programy i projekty realizowane ze środków pochodzących z budżetu Unii Europejskiej oraz innych źródeł zagranicznych, niepodlegających zwrotowi za I półrocze 2009 roku</t>
  </si>
  <si>
    <t>Przychody i rozchody budżetu za  I półrocze 2009 roku.</t>
  </si>
  <si>
    <t>Przebudowa drogi gminnej w miejscowości Skarżysko Kościelne ,ul. Olszynki (2009-2012)</t>
  </si>
  <si>
    <t>Rewitalizacja Gminy Skarżysko Kościelne - projekt pn. "Ożywienie przestrzeni wokół obiektów użyteczności publicznej wraz z poprawą bezpieczeństwa estetyki i funkcjonalności centrum Gminy Skarżysko Kościelne"(lata 2008-2010)</t>
  </si>
  <si>
    <t xml:space="preserve">Działanie: 7.1- Rozwój i upowrzechnianie aktywnej integracji, Poddziałanie 7.1.1.Rozwój i upowszechnianie aktywnej integracji przez osrodki pomocy społecznej </t>
  </si>
  <si>
    <t>2008-2009</t>
  </si>
  <si>
    <t>wydatki do poniesienia po 2011 roku</t>
  </si>
  <si>
    <t>Dotacja celowa w budżetu dla powiatu na zadania bieżące - Transport dzieci niepełnosprawnych zamieszkałych na terenie gminy Skarżysko Kościelne do Zespołu Placówek Specjalnych dla Niepełnosprawnych Ruchowo w Skarżysku - Kamiennej.</t>
  </si>
  <si>
    <t>Załącznik Nr 4 b</t>
  </si>
  <si>
    <t>do uchwały Nr XXVI/131/2008</t>
  </si>
  <si>
    <t>Rady Gminy w Skarżysku Kościelnym</t>
  </si>
  <si>
    <t xml:space="preserve">z dnia 30 grudnia 2008 r </t>
  </si>
  <si>
    <t>Wydatki w roku budżetowym 2009</t>
  </si>
  <si>
    <t>Planowane wydatki budżetowe na realizację zadań programu w latach 2010 - 20……</t>
  </si>
  <si>
    <t>2010 rok</t>
  </si>
  <si>
    <t>2011 rok</t>
  </si>
  <si>
    <t xml:space="preserve">Program:  Regionalny Program Operacyjny Województwa Świętokrzyskiego na lata 2007 - 2013 </t>
  </si>
  <si>
    <t>2008-2010</t>
  </si>
  <si>
    <t xml:space="preserve">Priorytet: Oś 3: "Podniesienie jakości systemu komunikacyjnego regionu" </t>
  </si>
  <si>
    <t>Działanie 3.2  "Rozwój systemów lokalnej infrastruktury komunikacyjnej"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</si>
  <si>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</si>
  <si>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</si>
  <si>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</si>
  <si>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 xml:space="preserve">Program:   Program Rozwoju Obszarów Wiejskich na lata 2007 - 2013 </t>
  </si>
  <si>
    <t>Urzad Gminy</t>
  </si>
  <si>
    <t xml:space="preserve">Priorytet </t>
  </si>
  <si>
    <t xml:space="preserve">Działanie:Odnowa i Rozwój Wsi </t>
  </si>
  <si>
    <t>Projekt: "Budowa Centrum Kulturalno - Oświatowego i Sportowego przy Szkole Podstawowej w Kierzu Niedźwiedzim"</t>
  </si>
  <si>
    <t xml:space="preserve">Program:   Program Operacyjny Kapitał Ludzki 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</si>
  <si>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</si>
  <si>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</si>
  <si>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</si>
  <si>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</si>
  <si>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</si>
  <si>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</si>
  <si>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</si>
  <si>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 xml:space="preserve">Program:   Moje Boisko - Orlik 2012 </t>
  </si>
  <si>
    <t>2009-2010</t>
  </si>
  <si>
    <t xml:space="preserve">Projekt: Budowa gminnego boiska sportowego </t>
  </si>
  <si>
    <t>Wykonanie w I półroczu 2009r</t>
  </si>
  <si>
    <t xml:space="preserve">Plan po zmianach  </t>
  </si>
  <si>
    <t>Dochody bieżące</t>
  </si>
  <si>
    <t>Dochody majątkowe</t>
  </si>
  <si>
    <t xml:space="preserve"> o podjętych decyzjach umorzenia należności oraz udzielonych ulgach na podstawie uchwały Rady Gminy w Skarżysku Koscielnym z dnia 30 sierpnia 2006 roku  w sprawie szczegółowych zasad i trybu umarzania, odraczania lub rozkładania na raty spłat należności pieniężnych Gminy Skarżysko Kościelne lub  jej jednostek organizacyjnych, do których nie stosuje się przepisów ustawy - Ordynacja podatkowa, oraz wskazania organów do tego uprawnionych wg stanu na dzień 30.06.2009 r.                                                                                                                                          Podmiot dokonujący lub udzielający ulg - Wójt Gminy Skarżysko Kościelne                                                  </t>
  </si>
  <si>
    <t>Ogółem za I półrocze  2009 roku</t>
  </si>
  <si>
    <t>Przebudowa drogi gminnej w miejscowości Skarżysko Kościelne- ulica  Południowa na długości 710 m (lata 2008 -2009)</t>
  </si>
  <si>
    <t>Centrum Kulturalno-Oświatowe i Sportowe w Kierzu Niedźwiedzim (lata 2007-2010)</t>
  </si>
  <si>
    <t>Ogółem za  I półrocze 2009 roku</t>
  </si>
  <si>
    <t>Dotacja celowa przekazana dla gminy na inwestycje i zakupy inwestycyjne realizowane na podstawie porozumień (umów) miedzy jednostkami samorządu terytorialnego - Wspólne finansowanie przez Gminę Skarżysko - Kamienna oraz przez Gminę Skarżysko - Kościelne wykonania dokumentacji wniosku do Funduszu Spójności o dofinansowanie przedsięwzięcia pod nazwą "Budowa i modernizacja kanalizacji sanitarnej w Skarżysku - Kamiennej i Skarżysku Kościelnym".</t>
  </si>
  <si>
    <t>Dotacja podmiotowa z budżetu dla Samorządowej Instytucji Kultury -         Gminnej Biblioteki Publicznej</t>
  </si>
  <si>
    <t>Dotacja celowa na pomoc finansową udzielaną między jednostkami samorządu terytorialnego na dofinansowanie własnych zadań  inwestycyjnych i  zakupów inwestycyjnych (Pomoc finansowa)- " Przebudowa drogi  powiatowej nr 0555T w miejscowości Lipowe Pole ".</t>
  </si>
  <si>
    <t>Dotacja celowa z budżetu na finansowanie lub dofinansowanie zadań zleconych do realizacji stowarzyszeniom (środki otrzymane z PZU na dofinansowanie zakupu bramy garażowej OSP Lipowe Pole)</t>
  </si>
  <si>
    <t>Przebudowa drogi gminnej w miejscowości Skarżysko Kościelne- ulica Polna i dojazd do ulicy Południowej (lata 2008-2010)</t>
  </si>
  <si>
    <t>Dotacja celowa z budżetu na finansowanie lub dofinansowanie zadań zleconych do realizacji stowarzyszeniom - "Propagowanie tradycji i kultury naszego regionu, organizowanie dożynek, festynów, festiwali i przeglądów zespołow śpiewaczych i muzycznych. Ksztatowanie postaw patriotycznych, pielęgnowanie tradycji lokalnych i regionalnych, wspieranie działalności wychowawczej przez organizacje zajęć świetlicowych propagujących aktywność obywatelską" -organizacja przeglądu zespołów regionalnych "To i owo na ludowo" wraz z prezentacją produktów regionalnych.</t>
  </si>
  <si>
    <t>Dotacja celowa z budżetu na finansowanie lub dofinansowanie zadań zleconych do realizacji stowarzyszeniom - "Propagowanie tradycji i kultury naszego regionu, organizacja dożynek, festynów, festiwali i przeglądów zespołów śpiewaczych i muzycznych. Ksztłtowanie postaw patriotycznych, pielęgnowanie tradycji lokalnych i regionalnych, wspieranie działalności wychowawczej przez organizacje zajęć świetlicowych propagujących aktywność obywatelską" - Festyn rodzinny.</t>
  </si>
  <si>
    <t>Dotacja celowa z budżetu na finansowanie lub dofinansowanie zadań zlecowych do realizacji stowarzyszeniom - "Propagowanie tradycji i kultury naszego regionu, organizacja dożynek, festynów, festiwali i przeglądów zespołów śpiewaczych i muzycznych. Kształtowanie postaw patriotycznych, pielęgnowanie tradycji lokalnych i regionalnych, wspieranie działalnosci wychowawczych przez organizacje zajęć świetlicowych propagujących aktywność obywatelską" -Festyn rodzinny</t>
  </si>
  <si>
    <t>Dochody i wydatki związane z realizacją zadań realizowanych wspólniez innymi jednostkami samorządu terytorialnego</t>
  </si>
  <si>
    <t>Dochody i wydatki związane z pomocą rzeczową lub finansową realizowaną na podstawie porozumień między jst</t>
  </si>
  <si>
    <t>Rady gmin (miast i miast na prawach powiatu)</t>
  </si>
  <si>
    <t>Urzędy gmin (miast i miast na prawach powiatu)</t>
  </si>
  <si>
    <t>Odsetki od dotacji wykorzystanych niezgodnie z przeznaczeniem lub pobranych w nadmiernej wysokości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</si>
</sst>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  <numFmt numFmtId="178" formatCode="[$-415]d\ mmmm\ yyyy"/>
    <numFmt numFmtId="179" formatCode="yyyy/mm/dd;@"/>
  </numFmts>
  <fonts count="7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trike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8"/>
      <name val="Arial CE"/>
      <family val="0"/>
    </font>
    <font>
      <sz val="6"/>
      <color indexed="10"/>
      <name val="Times New Roman"/>
      <family val="1"/>
    </font>
    <font>
      <sz val="5"/>
      <color indexed="10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170" fontId="18" fillId="0" borderId="0" xfId="0" applyNumberFormat="1" applyFont="1" applyAlignment="1">
      <alignment/>
    </xf>
    <xf numFmtId="170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69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169" fontId="17" fillId="0" borderId="10" xfId="0" applyNumberFormat="1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170" fontId="17" fillId="0" borderId="10" xfId="0" applyNumberFormat="1" applyFont="1" applyFill="1" applyBorder="1" applyAlignment="1">
      <alignment horizontal="center"/>
    </xf>
    <xf numFmtId="16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170" fontId="17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4" fontId="17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69" fontId="17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22" fillId="0" borderId="10" xfId="0" applyNumberFormat="1" applyFont="1" applyFill="1" applyBorder="1" applyAlignment="1">
      <alignment wrapText="1"/>
    </xf>
    <xf numFmtId="170" fontId="20" fillId="0" borderId="10" xfId="0" applyNumberFormat="1" applyFont="1" applyFill="1" applyBorder="1" applyAlignment="1">
      <alignment/>
    </xf>
    <xf numFmtId="170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9" fontId="2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168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5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" fontId="26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69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69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169" fontId="25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168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69" fontId="28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9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 wrapText="1"/>
    </xf>
    <xf numFmtId="16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168" fontId="25" fillId="0" borderId="16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32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2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" fontId="15" fillId="0" borderId="0" xfId="0" applyNumberFormat="1" applyFont="1" applyAlignment="1">
      <alignment horizontal="center" vertical="center" wrapText="1"/>
    </xf>
    <xf numFmtId="4" fontId="16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3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center" wrapText="1"/>
    </xf>
    <xf numFmtId="3" fontId="54" fillId="0" borderId="0" xfId="0" applyNumberFormat="1" applyFon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/>
    </xf>
    <xf numFmtId="3" fontId="54" fillId="0" borderId="17" xfId="0" applyNumberFormat="1" applyFont="1" applyBorder="1" applyAlignment="1">
      <alignment/>
    </xf>
    <xf numFmtId="0" fontId="54" fillId="0" borderId="17" xfId="0" applyFont="1" applyBorder="1" applyAlignment="1" quotePrefix="1">
      <alignment/>
    </xf>
    <xf numFmtId="0" fontId="54" fillId="0" borderId="15" xfId="0" applyFont="1" applyBorder="1" applyAlignment="1">
      <alignment/>
    </xf>
    <xf numFmtId="0" fontId="54" fillId="0" borderId="15" xfId="0" applyFont="1" applyBorder="1" applyAlignment="1" quotePrefix="1">
      <alignment/>
    </xf>
    <xf numFmtId="3" fontId="54" fillId="0" borderId="15" xfId="0" applyNumberFormat="1" applyFont="1" applyBorder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3" fillId="0" borderId="17" xfId="0" applyFont="1" applyBorder="1" applyAlignment="1" quotePrefix="1">
      <alignment/>
    </xf>
    <xf numFmtId="0" fontId="53" fillId="0" borderId="17" xfId="0" applyFont="1" applyBorder="1" applyAlignment="1" quotePrefix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3" fontId="54" fillId="0" borderId="18" xfId="0" applyNumberFormat="1" applyFont="1" applyBorder="1" applyAlignment="1">
      <alignment/>
    </xf>
    <xf numFmtId="3" fontId="54" fillId="0" borderId="19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 vertical="center" wrapText="1"/>
    </xf>
    <xf numFmtId="4" fontId="32" fillId="0" borderId="14" xfId="0" applyNumberFormat="1" applyFont="1" applyFill="1" applyBorder="1" applyAlignment="1">
      <alignment wrapText="1"/>
    </xf>
    <xf numFmtId="0" fontId="54" fillId="0" borderId="20" xfId="0" applyFont="1" applyBorder="1" applyAlignment="1">
      <alignment/>
    </xf>
    <xf numFmtId="0" fontId="54" fillId="0" borderId="18" xfId="0" applyFont="1" applyBorder="1" applyAlignment="1">
      <alignment/>
    </xf>
    <xf numFmtId="4" fontId="32" fillId="0" borderId="17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4" fontId="32" fillId="0" borderId="15" xfId="0" applyNumberFormat="1" applyFont="1" applyFill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54" fillId="0" borderId="14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4" fontId="54" fillId="0" borderId="21" xfId="0" applyNumberFormat="1" applyFont="1" applyBorder="1" applyAlignment="1">
      <alignment/>
    </xf>
    <xf numFmtId="4" fontId="54" fillId="0" borderId="22" xfId="0" applyNumberFormat="1" applyFont="1" applyBorder="1" applyAlignment="1">
      <alignment/>
    </xf>
    <xf numFmtId="4" fontId="54" fillId="0" borderId="15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wrapText="1"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wrapText="1"/>
    </xf>
    <xf numFmtId="4" fontId="56" fillId="0" borderId="17" xfId="0" applyNumberFormat="1" applyFont="1" applyBorder="1" applyAlignment="1">
      <alignment/>
    </xf>
    <xf numFmtId="4" fontId="33" fillId="0" borderId="17" xfId="0" applyNumberFormat="1" applyFont="1" applyFill="1" applyBorder="1" applyAlignment="1">
      <alignment wrapText="1"/>
    </xf>
    <xf numFmtId="0" fontId="56" fillId="0" borderId="18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 quotePrefix="1">
      <alignment wrapText="1"/>
    </xf>
    <xf numFmtId="0" fontId="56" fillId="0" borderId="15" xfId="0" applyFont="1" applyBorder="1" applyAlignment="1">
      <alignment/>
    </xf>
    <xf numFmtId="0" fontId="57" fillId="0" borderId="15" xfId="0" applyFont="1" applyBorder="1" applyAlignment="1" quotePrefix="1">
      <alignment wrapText="1"/>
    </xf>
    <xf numFmtId="0" fontId="56" fillId="0" borderId="15" xfId="0" applyFont="1" applyBorder="1" applyAlignment="1">
      <alignment wrapText="1"/>
    </xf>
    <xf numFmtId="4" fontId="56" fillId="0" borderId="15" xfId="0" applyNumberFormat="1" applyFont="1" applyBorder="1" applyAlignment="1">
      <alignment/>
    </xf>
    <xf numFmtId="4" fontId="33" fillId="0" borderId="15" xfId="0" applyNumberFormat="1" applyFont="1" applyFill="1" applyBorder="1" applyAlignment="1">
      <alignment wrapText="1"/>
    </xf>
    <xf numFmtId="0" fontId="56" fillId="0" borderId="19" xfId="0" applyFont="1" applyBorder="1" applyAlignment="1">
      <alignment/>
    </xf>
    <xf numFmtId="3" fontId="56" fillId="0" borderId="17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17" xfId="0" applyFont="1" applyBorder="1" applyAlignment="1" quotePrefix="1">
      <alignment/>
    </xf>
    <xf numFmtId="4" fontId="10" fillId="0" borderId="17" xfId="0" applyNumberFormat="1" applyFont="1" applyFill="1" applyBorder="1" applyAlignment="1">
      <alignment vertical="center" wrapText="1"/>
    </xf>
    <xf numFmtId="0" fontId="56" fillId="0" borderId="15" xfId="0" applyFont="1" applyBorder="1" applyAlignment="1" quotePrefix="1">
      <alignment/>
    </xf>
    <xf numFmtId="4" fontId="10" fillId="0" borderId="15" xfId="0" applyNumberFormat="1" applyFont="1" applyFill="1" applyBorder="1" applyAlignment="1">
      <alignment vertical="center" wrapText="1"/>
    </xf>
    <xf numFmtId="4" fontId="56" fillId="0" borderId="21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0" fontId="58" fillId="0" borderId="0" xfId="0" applyFont="1" applyAlignment="1">
      <alignment vertical="top"/>
    </xf>
    <xf numFmtId="0" fontId="0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24" xfId="0" applyFont="1" applyBorder="1" applyAlignment="1">
      <alignment/>
    </xf>
    <xf numFmtId="0" fontId="0" fillId="0" borderId="14" xfId="0" applyBorder="1" applyAlignment="1">
      <alignment vertical="top" wrapText="1"/>
    </xf>
    <xf numFmtId="0" fontId="60" fillId="0" borderId="13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25" xfId="0" applyFont="1" applyBorder="1" applyAlignment="1">
      <alignment/>
    </xf>
    <xf numFmtId="0" fontId="0" fillId="0" borderId="17" xfId="0" applyBorder="1" applyAlignment="1">
      <alignment vertical="top" wrapText="1"/>
    </xf>
    <xf numFmtId="0" fontId="60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26" xfId="0" applyFont="1" applyBorder="1" applyAlignment="1">
      <alignment/>
    </xf>
    <xf numFmtId="0" fontId="60" fillId="0" borderId="23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7" xfId="0" applyFont="1" applyBorder="1" applyAlignment="1">
      <alignment/>
    </xf>
    <xf numFmtId="0" fontId="0" fillId="0" borderId="15" xfId="0" applyBorder="1" applyAlignment="1">
      <alignment vertical="top" wrapText="1"/>
    </xf>
    <xf numFmtId="0" fontId="6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/>
    </xf>
    <xf numFmtId="4" fontId="17" fillId="0" borderId="0" xfId="0" applyNumberFormat="1" applyFont="1" applyAlignment="1">
      <alignment/>
    </xf>
    <xf numFmtId="4" fontId="15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2" fontId="18" fillId="0" borderId="0" xfId="0" applyNumberFormat="1" applyFont="1" applyAlignment="1">
      <alignment/>
    </xf>
    <xf numFmtId="2" fontId="20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2" fontId="22" fillId="0" borderId="30" xfId="0" applyNumberFormat="1" applyFont="1" applyFill="1" applyBorder="1" applyAlignment="1">
      <alignment/>
    </xf>
    <xf numFmtId="2" fontId="22" fillId="0" borderId="29" xfId="0" applyNumberFormat="1" applyFont="1" applyFill="1" applyBorder="1" applyAlignment="1">
      <alignment/>
    </xf>
    <xf numFmtId="2" fontId="63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4" fontId="24" fillId="0" borderId="0" xfId="0" applyNumberFormat="1" applyFont="1" applyFill="1" applyBorder="1" applyAlignment="1">
      <alignment vertical="center"/>
    </xf>
    <xf numFmtId="1" fontId="24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32" fillId="0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54" fillId="0" borderId="18" xfId="0" applyNumberFormat="1" applyFont="1" applyBorder="1" applyAlignment="1">
      <alignment/>
    </xf>
    <xf numFmtId="4" fontId="54" fillId="0" borderId="19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horizontal="right" vertical="center"/>
    </xf>
    <xf numFmtId="4" fontId="64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1" fontId="65" fillId="0" borderId="10" xfId="0" applyNumberFormat="1" applyFont="1" applyFill="1" applyBorder="1" applyAlignment="1">
      <alignment horizontal="center" vertical="center"/>
    </xf>
    <xf numFmtId="4" fontId="64" fillId="0" borderId="0" xfId="0" applyNumberFormat="1" applyFont="1" applyFill="1" applyAlignment="1">
      <alignment/>
    </xf>
    <xf numFmtId="1" fontId="65" fillId="0" borderId="14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4" fontId="67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4" fontId="68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 horizontal="center" wrapText="1"/>
    </xf>
    <xf numFmtId="4" fontId="68" fillId="0" borderId="0" xfId="0" applyNumberFormat="1" applyFont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/>
    </xf>
    <xf numFmtId="0" fontId="68" fillId="0" borderId="14" xfId="0" applyFont="1" applyBorder="1" applyAlignment="1">
      <alignment wrapText="1"/>
    </xf>
    <xf numFmtId="4" fontId="69" fillId="0" borderId="14" xfId="0" applyNumberFormat="1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17" xfId="0" applyFont="1" applyBorder="1" applyAlignment="1">
      <alignment wrapText="1"/>
    </xf>
    <xf numFmtId="0" fontId="68" fillId="0" borderId="17" xfId="0" applyFont="1" applyBorder="1" applyAlignment="1" quotePrefix="1">
      <alignment/>
    </xf>
    <xf numFmtId="4" fontId="68" fillId="0" borderId="17" xfId="0" applyNumberFormat="1" applyFont="1" applyBorder="1" applyAlignment="1">
      <alignment/>
    </xf>
    <xf numFmtId="0" fontId="68" fillId="0" borderId="17" xfId="0" applyFont="1" applyBorder="1" applyAlignment="1" quotePrefix="1">
      <alignment wrapText="1"/>
    </xf>
    <xf numFmtId="4" fontId="68" fillId="0" borderId="14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7" xfId="0" applyFont="1" applyBorder="1" applyAlignment="1">
      <alignment wrapText="1"/>
    </xf>
    <xf numFmtId="4" fontId="69" fillId="0" borderId="17" xfId="0" applyNumberFormat="1" applyFont="1" applyBorder="1" applyAlignment="1">
      <alignment/>
    </xf>
    <xf numFmtId="0" fontId="69" fillId="0" borderId="0" xfId="0" applyFont="1" applyAlignment="1">
      <alignment/>
    </xf>
    <xf numFmtId="0" fontId="69" fillId="0" borderId="17" xfId="0" applyFont="1" applyBorder="1" applyAlignment="1" quotePrefix="1">
      <alignment wrapText="1"/>
    </xf>
    <xf numFmtId="0" fontId="69" fillId="0" borderId="15" xfId="0" applyFont="1" applyBorder="1" applyAlignment="1">
      <alignment/>
    </xf>
    <xf numFmtId="0" fontId="69" fillId="0" borderId="15" xfId="0" applyFont="1" applyBorder="1" applyAlignment="1" quotePrefix="1">
      <alignment wrapText="1"/>
    </xf>
    <xf numFmtId="0" fontId="69" fillId="0" borderId="15" xfId="0" applyFont="1" applyBorder="1" applyAlignment="1">
      <alignment wrapText="1"/>
    </xf>
    <xf numFmtId="4" fontId="69" fillId="0" borderId="15" xfId="0" applyNumberFormat="1" applyFont="1" applyBorder="1" applyAlignment="1">
      <alignment/>
    </xf>
    <xf numFmtId="4" fontId="32" fillId="0" borderId="15" xfId="0" applyNumberFormat="1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2" fontId="22" fillId="0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32" fillId="0" borderId="14" xfId="0" applyNumberFormat="1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vertical="center" wrapText="1"/>
    </xf>
    <xf numFmtId="4" fontId="32" fillId="0" borderId="15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4" fontId="68" fillId="0" borderId="14" xfId="0" applyNumberFormat="1" applyFont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4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 vertical="top" wrapText="1"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4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3" fontId="53" fillId="0" borderId="15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169" fontId="26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4" fontId="26" fillId="0" borderId="32" xfId="0" applyNumberFormat="1" applyFont="1" applyFill="1" applyBorder="1" applyAlignment="1">
      <alignment horizontal="center" wrapText="1"/>
    </xf>
    <xf numFmtId="4" fontId="26" fillId="0" borderId="16" xfId="0" applyNumberFormat="1" applyFont="1" applyFill="1" applyBorder="1" applyAlignment="1">
      <alignment horizontal="center" wrapText="1"/>
    </xf>
    <xf numFmtId="4" fontId="26" fillId="0" borderId="28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33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" fontId="24" fillId="0" borderId="3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4" fontId="26" fillId="0" borderId="32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1" fontId="24" fillId="0" borderId="32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69" fontId="24" fillId="0" borderId="32" xfId="0" applyNumberFormat="1" applyFont="1" applyFill="1" applyBorder="1" applyAlignment="1">
      <alignment horizontal="center" vertical="center" wrapText="1"/>
    </xf>
    <xf numFmtId="169" fontId="25" fillId="0" borderId="16" xfId="0" applyNumberFormat="1" applyFont="1" applyFill="1" applyBorder="1" applyAlignment="1">
      <alignment horizontal="center" vertical="center" wrapText="1"/>
    </xf>
    <xf numFmtId="169" fontId="25" fillId="0" borderId="28" xfId="0" applyNumberFormat="1" applyFont="1" applyFill="1" applyBorder="1" applyAlignment="1">
      <alignment horizontal="center" vertical="center" wrapText="1"/>
    </xf>
    <xf numFmtId="4" fontId="34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/>
    </xf>
    <xf numFmtId="4" fontId="26" fillId="0" borderId="31" xfId="0" applyNumberFormat="1" applyFont="1" applyFill="1" applyBorder="1" applyAlignment="1">
      <alignment horizontal="center"/>
    </xf>
    <xf numFmtId="4" fontId="26" fillId="0" borderId="34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4" fontId="26" fillId="0" borderId="33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26" fillId="0" borderId="21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5" fillId="0" borderId="3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8" xfId="0" applyBorder="1" applyAlignment="1">
      <alignment wrapText="1"/>
    </xf>
    <xf numFmtId="0" fontId="15" fillId="0" borderId="32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7" fillId="0" borderId="10" xfId="0" applyFont="1" applyBorder="1" applyAlignment="1">
      <alignment horizontal="center"/>
    </xf>
    <xf numFmtId="4" fontId="17" fillId="0" borderId="28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wrapText="1"/>
    </xf>
    <xf numFmtId="0" fontId="7" fillId="0" borderId="34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70" fontId="19" fillId="0" borderId="10" xfId="0" applyNumberFormat="1" applyFont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169" fontId="24" fillId="0" borderId="32" xfId="0" applyNumberFormat="1" applyFont="1" applyFill="1" applyBorder="1" applyAlignment="1">
      <alignment horizontal="center" vertical="center"/>
    </xf>
    <xf numFmtId="169" fontId="24" fillId="0" borderId="16" xfId="0" applyNumberFormat="1" applyFont="1" applyFill="1" applyBorder="1" applyAlignment="1">
      <alignment horizontal="center" vertical="center"/>
    </xf>
    <xf numFmtId="169" fontId="24" fillId="0" borderId="28" xfId="0" applyNumberFormat="1" applyFont="1" applyFill="1" applyBorder="1" applyAlignment="1">
      <alignment horizontal="center" vertical="center"/>
    </xf>
    <xf numFmtId="169" fontId="26" fillId="0" borderId="14" xfId="0" applyNumberFormat="1" applyFont="1" applyFill="1" applyBorder="1" applyAlignment="1">
      <alignment horizontal="center" vertical="center" wrapText="1"/>
    </xf>
    <xf numFmtId="169" fontId="26" fillId="0" borderId="17" xfId="0" applyNumberFormat="1" applyFont="1" applyFill="1" applyBorder="1" applyAlignment="1">
      <alignment horizontal="center" vertical="center" wrapText="1"/>
    </xf>
    <xf numFmtId="169" fontId="26" fillId="0" borderId="15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8" fontId="26" fillId="0" borderId="14" xfId="0" applyNumberFormat="1" applyFont="1" applyFill="1" applyBorder="1" applyAlignment="1">
      <alignment horizontal="center"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168" fontId="26" fillId="0" borderId="15" xfId="0" applyNumberFormat="1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O44"/>
  <sheetViews>
    <sheetView tabSelected="1" workbookViewId="0" topLeftCell="E17">
      <selection activeCell="K23" sqref="K23"/>
    </sheetView>
  </sheetViews>
  <sheetFormatPr defaultColWidth="9.00390625" defaultRowHeight="12.75"/>
  <cols>
    <col min="1" max="1" width="4.625" style="386" customWidth="1"/>
    <col min="2" max="2" width="49.875" style="387" customWidth="1"/>
    <col min="3" max="3" width="9.125" style="386" customWidth="1"/>
    <col min="4" max="4" width="10.375" style="387" customWidth="1"/>
    <col min="5" max="6" width="9.125" style="386" customWidth="1"/>
    <col min="7" max="7" width="29.875" style="386" customWidth="1"/>
    <col min="8" max="8" width="13.375" style="388" customWidth="1"/>
    <col min="9" max="9" width="11.375" style="388" customWidth="1"/>
    <col min="10" max="12" width="12.875" style="388" customWidth="1"/>
    <col min="13" max="13" width="12.875" style="386" customWidth="1"/>
    <col min="14" max="16384" width="9.125" style="386" customWidth="1"/>
  </cols>
  <sheetData>
    <row r="1" spans="10:14" ht="15">
      <c r="J1" s="389"/>
      <c r="K1" s="389"/>
      <c r="L1" s="389"/>
      <c r="M1" s="389"/>
      <c r="N1" s="389"/>
    </row>
    <row r="2" spans="10:14" ht="15">
      <c r="J2" s="389" t="s">
        <v>419</v>
      </c>
      <c r="K2" s="389"/>
      <c r="L2" s="389"/>
      <c r="M2" s="389"/>
      <c r="N2" s="389"/>
    </row>
    <row r="3" spans="10:14" ht="15" hidden="1">
      <c r="J3" s="389" t="s">
        <v>420</v>
      </c>
      <c r="K3" s="389"/>
      <c r="L3" s="389"/>
      <c r="M3" s="389"/>
      <c r="N3" s="389"/>
    </row>
    <row r="4" spans="10:14" ht="15" hidden="1">
      <c r="J4" s="389" t="s">
        <v>421</v>
      </c>
      <c r="K4" s="389"/>
      <c r="L4" s="389"/>
      <c r="M4" s="389"/>
      <c r="N4" s="389"/>
    </row>
    <row r="5" spans="10:14" ht="15" hidden="1">
      <c r="J5" s="389" t="s">
        <v>422</v>
      </c>
      <c r="K5" s="389"/>
      <c r="L5" s="389"/>
      <c r="M5" s="389"/>
      <c r="N5" s="389"/>
    </row>
    <row r="7" spans="1:15" ht="15">
      <c r="A7" s="452" t="s">
        <v>3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</row>
    <row r="8" spans="1:15" ht="15">
      <c r="A8" s="390"/>
      <c r="B8" s="390"/>
      <c r="C8" s="390"/>
      <c r="D8" s="390"/>
      <c r="E8" s="390"/>
      <c r="F8" s="390"/>
      <c r="G8" s="390"/>
      <c r="H8" s="391"/>
      <c r="I8" s="391"/>
      <c r="J8" s="391"/>
      <c r="K8" s="391"/>
      <c r="L8" s="391"/>
      <c r="M8" s="390"/>
      <c r="N8" s="390"/>
      <c r="O8" s="390"/>
    </row>
    <row r="9" spans="1:15" ht="48" customHeight="1">
      <c r="A9" s="451" t="s">
        <v>284</v>
      </c>
      <c r="B9" s="451" t="s">
        <v>294</v>
      </c>
      <c r="C9" s="451" t="s">
        <v>295</v>
      </c>
      <c r="D9" s="453" t="s">
        <v>66</v>
      </c>
      <c r="E9" s="451" t="s">
        <v>8</v>
      </c>
      <c r="F9" s="453" t="s">
        <v>9</v>
      </c>
      <c r="G9" s="451" t="s">
        <v>296</v>
      </c>
      <c r="H9" s="451"/>
      <c r="I9" s="455" t="s">
        <v>377</v>
      </c>
      <c r="J9" s="457" t="s">
        <v>423</v>
      </c>
      <c r="K9" s="455" t="s">
        <v>450</v>
      </c>
      <c r="L9" s="455" t="s">
        <v>226</v>
      </c>
      <c r="M9" s="451" t="s">
        <v>424</v>
      </c>
      <c r="N9" s="451"/>
      <c r="O9" s="451"/>
    </row>
    <row r="10" spans="1:15" ht="40.5" customHeight="1">
      <c r="A10" s="451"/>
      <c r="B10" s="451"/>
      <c r="C10" s="451"/>
      <c r="D10" s="454"/>
      <c r="E10" s="451"/>
      <c r="F10" s="454"/>
      <c r="G10" s="392" t="s">
        <v>297</v>
      </c>
      <c r="H10" s="393" t="s">
        <v>298</v>
      </c>
      <c r="I10" s="456"/>
      <c r="J10" s="457"/>
      <c r="K10" s="456"/>
      <c r="L10" s="456"/>
      <c r="M10" s="392" t="s">
        <v>425</v>
      </c>
      <c r="N10" s="392" t="s">
        <v>426</v>
      </c>
      <c r="O10" s="392" t="s">
        <v>378</v>
      </c>
    </row>
    <row r="11" spans="1:15" ht="30">
      <c r="A11" s="394" t="s">
        <v>16</v>
      </c>
      <c r="B11" s="395" t="s">
        <v>427</v>
      </c>
      <c r="C11" s="394" t="s">
        <v>428</v>
      </c>
      <c r="D11" s="395" t="s">
        <v>166</v>
      </c>
      <c r="E11" s="394">
        <v>600</v>
      </c>
      <c r="F11" s="394">
        <v>60016</v>
      </c>
      <c r="G11" s="394" t="s">
        <v>299</v>
      </c>
      <c r="H11" s="396">
        <f>SUM(H12:H14)</f>
        <v>1025000</v>
      </c>
      <c r="I11" s="396">
        <f>SUM(I12:I14)</f>
        <v>13909</v>
      </c>
      <c r="J11" s="396">
        <f>SUM(J12:J14)</f>
        <v>500000</v>
      </c>
      <c r="K11" s="396">
        <f>SUM(K12:K14)</f>
        <v>0</v>
      </c>
      <c r="L11" s="279">
        <f>ROUND((K11/J11)*100,2)</f>
        <v>0</v>
      </c>
      <c r="M11" s="396">
        <f>SUM(M12:M14)</f>
        <v>511091</v>
      </c>
      <c r="N11" s="394"/>
      <c r="O11" s="394"/>
    </row>
    <row r="12" spans="1:15" ht="30">
      <c r="A12" s="397"/>
      <c r="B12" s="398" t="s">
        <v>429</v>
      </c>
      <c r="C12" s="397"/>
      <c r="D12" s="398"/>
      <c r="E12" s="397"/>
      <c r="F12" s="397"/>
      <c r="G12" s="399" t="s">
        <v>288</v>
      </c>
      <c r="H12" s="400">
        <v>410000</v>
      </c>
      <c r="I12" s="400">
        <v>13909</v>
      </c>
      <c r="J12" s="400">
        <v>190000</v>
      </c>
      <c r="K12" s="400"/>
      <c r="L12" s="259">
        <f aca="true" t="shared" si="0" ref="L12:L44">ROUND((K12/J12)*100,2)</f>
        <v>0</v>
      </c>
      <c r="M12" s="400">
        <v>206091</v>
      </c>
      <c r="N12" s="397"/>
      <c r="O12" s="397"/>
    </row>
    <row r="13" spans="1:15" ht="30">
      <c r="A13" s="397"/>
      <c r="B13" s="398" t="s">
        <v>430</v>
      </c>
      <c r="C13" s="397"/>
      <c r="D13" s="398"/>
      <c r="E13" s="397"/>
      <c r="F13" s="397"/>
      <c r="G13" s="399" t="s">
        <v>289</v>
      </c>
      <c r="H13" s="400">
        <v>0</v>
      </c>
      <c r="I13" s="400"/>
      <c r="J13" s="400">
        <v>0</v>
      </c>
      <c r="K13" s="400"/>
      <c r="L13" s="259">
        <v>0</v>
      </c>
      <c r="M13" s="400"/>
      <c r="N13" s="397"/>
      <c r="O13" s="397"/>
    </row>
    <row r="14" spans="1:15" ht="42" customHeight="1">
      <c r="A14" s="397"/>
      <c r="B14" s="398" t="s">
        <v>431</v>
      </c>
      <c r="C14" s="397"/>
      <c r="D14" s="398"/>
      <c r="E14" s="397"/>
      <c r="F14" s="397"/>
      <c r="G14" s="401" t="s">
        <v>290</v>
      </c>
      <c r="H14" s="400">
        <v>615000</v>
      </c>
      <c r="I14" s="400">
        <v>0</v>
      </c>
      <c r="J14" s="400">
        <v>310000</v>
      </c>
      <c r="K14" s="400"/>
      <c r="L14" s="412">
        <f t="shared" si="0"/>
        <v>0</v>
      </c>
      <c r="M14" s="400">
        <v>305000</v>
      </c>
      <c r="N14" s="397"/>
      <c r="O14" s="397"/>
    </row>
    <row r="15" spans="1:15" ht="30">
      <c r="A15" s="394" t="s">
        <v>17</v>
      </c>
      <c r="B15" s="395" t="s">
        <v>427</v>
      </c>
      <c r="C15" s="394" t="s">
        <v>416</v>
      </c>
      <c r="D15" s="395" t="s">
        <v>166</v>
      </c>
      <c r="E15" s="394">
        <v>600</v>
      </c>
      <c r="F15" s="394">
        <v>60016</v>
      </c>
      <c r="G15" s="394" t="s">
        <v>299</v>
      </c>
      <c r="H15" s="396">
        <f>SUM(H16:H18)</f>
        <v>798678</v>
      </c>
      <c r="I15" s="396">
        <f>SUM(I16:I18)</f>
        <v>23688</v>
      </c>
      <c r="J15" s="396">
        <f>SUM(J16:J18)</f>
        <v>775000</v>
      </c>
      <c r="K15" s="396">
        <f>SUM(K16:K18)</f>
        <v>0</v>
      </c>
      <c r="L15" s="279">
        <f t="shared" si="0"/>
        <v>0</v>
      </c>
      <c r="M15" s="396">
        <f>SUM(M16:M18)</f>
        <v>0</v>
      </c>
      <c r="N15" s="394"/>
      <c r="O15" s="394"/>
    </row>
    <row r="16" spans="1:15" ht="30">
      <c r="A16" s="397"/>
      <c r="B16" s="398" t="s">
        <v>429</v>
      </c>
      <c r="C16" s="397"/>
      <c r="D16" s="398"/>
      <c r="E16" s="397"/>
      <c r="F16" s="397"/>
      <c r="G16" s="399" t="s">
        <v>288</v>
      </c>
      <c r="H16" s="400">
        <v>368678</v>
      </c>
      <c r="I16" s="400">
        <v>23688</v>
      </c>
      <c r="J16" s="400">
        <v>345000</v>
      </c>
      <c r="K16" s="400"/>
      <c r="L16" s="259">
        <f t="shared" si="0"/>
        <v>0</v>
      </c>
      <c r="M16" s="400"/>
      <c r="N16" s="397"/>
      <c r="O16" s="397"/>
    </row>
    <row r="17" spans="1:15" ht="30">
      <c r="A17" s="397"/>
      <c r="B17" s="398" t="s">
        <v>430</v>
      </c>
      <c r="C17" s="397"/>
      <c r="D17" s="398"/>
      <c r="E17" s="397"/>
      <c r="F17" s="397"/>
      <c r="G17" s="399" t="s">
        <v>289</v>
      </c>
      <c r="H17" s="400">
        <v>0</v>
      </c>
      <c r="I17" s="400"/>
      <c r="J17" s="400">
        <v>0</v>
      </c>
      <c r="K17" s="400"/>
      <c r="L17" s="259">
        <v>0</v>
      </c>
      <c r="M17" s="400"/>
      <c r="N17" s="397"/>
      <c r="O17" s="397"/>
    </row>
    <row r="18" spans="1:15" ht="30" customHeight="1">
      <c r="A18" s="397"/>
      <c r="B18" s="398" t="s">
        <v>432</v>
      </c>
      <c r="C18" s="397"/>
      <c r="D18" s="398"/>
      <c r="E18" s="397"/>
      <c r="F18" s="397"/>
      <c r="G18" s="401" t="s">
        <v>290</v>
      </c>
      <c r="H18" s="400">
        <v>430000</v>
      </c>
      <c r="I18" s="400">
        <v>0</v>
      </c>
      <c r="J18" s="400">
        <v>430000</v>
      </c>
      <c r="K18" s="400"/>
      <c r="L18" s="412">
        <f t="shared" si="0"/>
        <v>0</v>
      </c>
      <c r="M18" s="400"/>
      <c r="N18" s="397"/>
      <c r="O18" s="397"/>
    </row>
    <row r="19" spans="1:15" ht="30" customHeight="1">
      <c r="A19" s="394" t="s">
        <v>18</v>
      </c>
      <c r="B19" s="395" t="s">
        <v>427</v>
      </c>
      <c r="C19" s="394" t="s">
        <v>428</v>
      </c>
      <c r="D19" s="395" t="s">
        <v>166</v>
      </c>
      <c r="E19" s="394">
        <v>600</v>
      </c>
      <c r="F19" s="394">
        <v>60016</v>
      </c>
      <c r="G19" s="394" t="s">
        <v>299</v>
      </c>
      <c r="H19" s="396">
        <f>SUM(H20:H22)</f>
        <v>1070000</v>
      </c>
      <c r="I19" s="396">
        <f>SUM(I20:I22)</f>
        <v>21123</v>
      </c>
      <c r="J19" s="396">
        <f>SUM(J20:J22)</f>
        <v>345000</v>
      </c>
      <c r="K19" s="396">
        <f>SUM(K20:K22)</f>
        <v>0</v>
      </c>
      <c r="L19" s="279">
        <f t="shared" si="0"/>
        <v>0</v>
      </c>
      <c r="M19" s="396">
        <f>SUM(M20:M22)</f>
        <v>703877</v>
      </c>
      <c r="N19" s="394"/>
      <c r="O19" s="394"/>
    </row>
    <row r="20" spans="1:15" ht="30">
      <c r="A20" s="397"/>
      <c r="B20" s="398" t="s">
        <v>429</v>
      </c>
      <c r="C20" s="397"/>
      <c r="D20" s="398"/>
      <c r="E20" s="397"/>
      <c r="F20" s="397"/>
      <c r="G20" s="399" t="s">
        <v>288</v>
      </c>
      <c r="H20" s="400">
        <v>454570</v>
      </c>
      <c r="I20" s="400">
        <v>21123</v>
      </c>
      <c r="J20" s="400">
        <v>128459</v>
      </c>
      <c r="K20" s="400"/>
      <c r="L20" s="259">
        <f t="shared" si="0"/>
        <v>0</v>
      </c>
      <c r="M20" s="400">
        <v>304988</v>
      </c>
      <c r="N20" s="397"/>
      <c r="O20" s="397"/>
    </row>
    <row r="21" spans="1:15" ht="30">
      <c r="A21" s="397"/>
      <c r="B21" s="398" t="s">
        <v>430</v>
      </c>
      <c r="C21" s="397"/>
      <c r="D21" s="398"/>
      <c r="E21" s="397"/>
      <c r="F21" s="397"/>
      <c r="G21" s="399" t="s">
        <v>289</v>
      </c>
      <c r="H21" s="400">
        <v>0</v>
      </c>
      <c r="I21" s="400"/>
      <c r="J21" s="400">
        <v>0</v>
      </c>
      <c r="K21" s="400"/>
      <c r="L21" s="259">
        <v>0</v>
      </c>
      <c r="M21" s="400"/>
      <c r="N21" s="397"/>
      <c r="O21" s="397"/>
    </row>
    <row r="22" spans="1:15" ht="30">
      <c r="A22" s="397"/>
      <c r="B22" s="398" t="s">
        <v>433</v>
      </c>
      <c r="C22" s="397"/>
      <c r="D22" s="398"/>
      <c r="E22" s="397"/>
      <c r="F22" s="397"/>
      <c r="G22" s="401" t="s">
        <v>290</v>
      </c>
      <c r="H22" s="400">
        <v>615430</v>
      </c>
      <c r="I22" s="400">
        <v>0</v>
      </c>
      <c r="J22" s="400">
        <v>216541</v>
      </c>
      <c r="K22" s="400"/>
      <c r="L22" s="412">
        <f t="shared" si="0"/>
        <v>0</v>
      </c>
      <c r="M22" s="400">
        <v>398889</v>
      </c>
      <c r="N22" s="397"/>
      <c r="O22" s="397"/>
    </row>
    <row r="23" spans="1:15" ht="30">
      <c r="A23" s="394" t="s">
        <v>7</v>
      </c>
      <c r="B23" s="395" t="s">
        <v>434</v>
      </c>
      <c r="C23" s="394" t="s">
        <v>428</v>
      </c>
      <c r="D23" s="395" t="s">
        <v>435</v>
      </c>
      <c r="E23" s="394">
        <v>801</v>
      </c>
      <c r="F23" s="394">
        <v>80101</v>
      </c>
      <c r="G23" s="394" t="s">
        <v>299</v>
      </c>
      <c r="H23" s="396">
        <f>SUM(H24:H26)</f>
        <v>850000</v>
      </c>
      <c r="I23" s="396">
        <f>SUM(I24:I26)</f>
        <v>16200</v>
      </c>
      <c r="J23" s="396">
        <f>SUM(J24:J26)</f>
        <v>333000</v>
      </c>
      <c r="K23" s="396">
        <f>SUM(K24:K26)</f>
        <v>1708</v>
      </c>
      <c r="L23" s="279">
        <f t="shared" si="0"/>
        <v>0.51</v>
      </c>
      <c r="M23" s="396">
        <f>SUM(M24:M26)</f>
        <v>500800</v>
      </c>
      <c r="N23" s="394"/>
      <c r="O23" s="394"/>
    </row>
    <row r="24" spans="1:15" ht="15">
      <c r="A24" s="397"/>
      <c r="B24" s="398" t="s">
        <v>436</v>
      </c>
      <c r="C24" s="397"/>
      <c r="D24" s="398"/>
      <c r="E24" s="397"/>
      <c r="F24" s="397"/>
      <c r="G24" s="399" t="s">
        <v>288</v>
      </c>
      <c r="H24" s="400">
        <v>400000</v>
      </c>
      <c r="I24" s="400">
        <v>16200</v>
      </c>
      <c r="J24" s="400">
        <v>133000</v>
      </c>
      <c r="K24" s="400">
        <v>1708</v>
      </c>
      <c r="L24" s="259">
        <f t="shared" si="0"/>
        <v>1.28</v>
      </c>
      <c r="M24" s="400">
        <v>250800</v>
      </c>
      <c r="N24" s="397"/>
      <c r="O24" s="397"/>
    </row>
    <row r="25" spans="1:15" ht="15">
      <c r="A25" s="397"/>
      <c r="B25" s="398" t="s">
        <v>437</v>
      </c>
      <c r="C25" s="397"/>
      <c r="D25" s="398"/>
      <c r="E25" s="397"/>
      <c r="F25" s="397"/>
      <c r="G25" s="399" t="s">
        <v>289</v>
      </c>
      <c r="H25" s="400">
        <v>0</v>
      </c>
      <c r="I25" s="400">
        <v>0</v>
      </c>
      <c r="J25" s="400">
        <v>0</v>
      </c>
      <c r="K25" s="400">
        <v>0</v>
      </c>
      <c r="L25" s="259">
        <v>0</v>
      </c>
      <c r="M25" s="400">
        <v>0</v>
      </c>
      <c r="N25" s="397"/>
      <c r="O25" s="397"/>
    </row>
    <row r="26" spans="1:15" ht="42" customHeight="1">
      <c r="A26" s="397"/>
      <c r="B26" s="398" t="s">
        <v>438</v>
      </c>
      <c r="C26" s="397"/>
      <c r="D26" s="398"/>
      <c r="E26" s="397"/>
      <c r="F26" s="397"/>
      <c r="G26" s="401" t="s">
        <v>290</v>
      </c>
      <c r="H26" s="400">
        <v>450000</v>
      </c>
      <c r="I26" s="400">
        <v>0</v>
      </c>
      <c r="J26" s="400">
        <v>200000</v>
      </c>
      <c r="K26" s="400"/>
      <c r="L26" s="412">
        <f t="shared" si="0"/>
        <v>0</v>
      </c>
      <c r="M26" s="400">
        <v>250000</v>
      </c>
      <c r="N26" s="397"/>
      <c r="O26" s="397"/>
    </row>
    <row r="27" spans="1:15" ht="15" hidden="1">
      <c r="A27" s="394" t="s">
        <v>18</v>
      </c>
      <c r="B27" s="395" t="s">
        <v>439</v>
      </c>
      <c r="C27" s="394" t="s">
        <v>308</v>
      </c>
      <c r="D27" s="395" t="s">
        <v>309</v>
      </c>
      <c r="E27" s="394">
        <v>853</v>
      </c>
      <c r="F27" s="394">
        <v>85395</v>
      </c>
      <c r="G27" s="394" t="s">
        <v>299</v>
      </c>
      <c r="H27" s="396">
        <f>SUM(H28:H30)</f>
        <v>0</v>
      </c>
      <c r="I27" s="396">
        <f>SUM(I28:I30)</f>
        <v>0</v>
      </c>
      <c r="J27" s="396">
        <f>SUM(J28:J30)</f>
        <v>0</v>
      </c>
      <c r="K27" s="396"/>
      <c r="L27" s="259" t="e">
        <f t="shared" si="0"/>
        <v>#DIV/0!</v>
      </c>
      <c r="M27" s="402"/>
      <c r="N27" s="394"/>
      <c r="O27" s="394"/>
    </row>
    <row r="28" spans="1:15" ht="15" hidden="1">
      <c r="A28" s="397"/>
      <c r="B28" s="398" t="s">
        <v>440</v>
      </c>
      <c r="C28" s="397"/>
      <c r="D28" s="398"/>
      <c r="E28" s="397"/>
      <c r="F28" s="397"/>
      <c r="G28" s="399" t="s">
        <v>288</v>
      </c>
      <c r="H28" s="400"/>
      <c r="I28" s="400"/>
      <c r="J28" s="400"/>
      <c r="K28" s="400"/>
      <c r="L28" s="259" t="e">
        <f t="shared" si="0"/>
        <v>#DIV/0!</v>
      </c>
      <c r="M28" s="400"/>
      <c r="N28" s="397"/>
      <c r="O28" s="397"/>
    </row>
    <row r="29" spans="1:15" ht="45" hidden="1">
      <c r="A29" s="397"/>
      <c r="B29" s="398" t="s">
        <v>441</v>
      </c>
      <c r="C29" s="397"/>
      <c r="D29" s="398"/>
      <c r="E29" s="397"/>
      <c r="F29" s="397"/>
      <c r="G29" s="399" t="s">
        <v>289</v>
      </c>
      <c r="H29" s="400">
        <v>0</v>
      </c>
      <c r="I29" s="400">
        <v>0</v>
      </c>
      <c r="J29" s="400">
        <v>0</v>
      </c>
      <c r="K29" s="400"/>
      <c r="L29" s="259" t="e">
        <f t="shared" si="0"/>
        <v>#DIV/0!</v>
      </c>
      <c r="M29" s="400"/>
      <c r="N29" s="397"/>
      <c r="O29" s="397"/>
    </row>
    <row r="30" spans="1:15" ht="45" hidden="1">
      <c r="A30" s="397"/>
      <c r="B30" s="398" t="s">
        <v>442</v>
      </c>
      <c r="C30" s="397"/>
      <c r="D30" s="398"/>
      <c r="E30" s="397"/>
      <c r="F30" s="397"/>
      <c r="G30" s="401" t="s">
        <v>290</v>
      </c>
      <c r="H30" s="400">
        <v>0</v>
      </c>
      <c r="I30" s="400">
        <v>0</v>
      </c>
      <c r="J30" s="400">
        <v>0</v>
      </c>
      <c r="K30" s="400"/>
      <c r="L30" s="259" t="e">
        <f t="shared" si="0"/>
        <v>#DIV/0!</v>
      </c>
      <c r="M30" s="400"/>
      <c r="N30" s="397"/>
      <c r="O30" s="397"/>
    </row>
    <row r="31" spans="1:15" ht="27" customHeight="1">
      <c r="A31" s="394" t="s">
        <v>22</v>
      </c>
      <c r="B31" s="395" t="s">
        <v>443</v>
      </c>
      <c r="C31" s="394" t="s">
        <v>428</v>
      </c>
      <c r="D31" s="395" t="s">
        <v>166</v>
      </c>
      <c r="E31" s="394">
        <v>921</v>
      </c>
      <c r="F31" s="394">
        <v>92105</v>
      </c>
      <c r="G31" s="394" t="s">
        <v>299</v>
      </c>
      <c r="H31" s="396">
        <f>SUM(H32:H34)</f>
        <v>1400000</v>
      </c>
      <c r="I31" s="396">
        <f>SUM(I32:I34)</f>
        <v>15000</v>
      </c>
      <c r="J31" s="396">
        <f>SUM(J32:J34)</f>
        <v>150000</v>
      </c>
      <c r="K31" s="396">
        <f>SUM(K32:K34)</f>
        <v>1632.2</v>
      </c>
      <c r="L31" s="279">
        <f t="shared" si="0"/>
        <v>1.09</v>
      </c>
      <c r="M31" s="396">
        <f>SUM(M32:M34)</f>
        <v>1235000</v>
      </c>
      <c r="N31" s="394"/>
      <c r="O31" s="394"/>
    </row>
    <row r="32" spans="1:15" ht="30">
      <c r="A32" s="397"/>
      <c r="B32" s="398" t="s">
        <v>444</v>
      </c>
      <c r="C32" s="397"/>
      <c r="D32" s="398"/>
      <c r="E32" s="397"/>
      <c r="F32" s="397"/>
      <c r="G32" s="399" t="s">
        <v>288</v>
      </c>
      <c r="H32" s="400">
        <v>580526</v>
      </c>
      <c r="I32" s="400">
        <v>15000</v>
      </c>
      <c r="J32" s="400">
        <v>150000</v>
      </c>
      <c r="K32" s="400">
        <v>1632.2</v>
      </c>
      <c r="L32" s="259">
        <f t="shared" si="0"/>
        <v>1.09</v>
      </c>
      <c r="M32" s="400">
        <v>415526</v>
      </c>
      <c r="N32" s="397"/>
      <c r="O32" s="397"/>
    </row>
    <row r="33" spans="1:15" ht="15">
      <c r="A33" s="397"/>
      <c r="B33" s="398" t="s">
        <v>445</v>
      </c>
      <c r="C33" s="397"/>
      <c r="D33" s="398"/>
      <c r="E33" s="397"/>
      <c r="F33" s="397"/>
      <c r="G33" s="399" t="s">
        <v>289</v>
      </c>
      <c r="H33" s="400">
        <v>0</v>
      </c>
      <c r="I33" s="400">
        <v>0</v>
      </c>
      <c r="J33" s="400">
        <v>0</v>
      </c>
      <c r="K33" s="400"/>
      <c r="L33" s="259">
        <v>0</v>
      </c>
      <c r="M33" s="400">
        <v>0</v>
      </c>
      <c r="N33" s="397"/>
      <c r="O33" s="397"/>
    </row>
    <row r="34" spans="1:15" ht="60" customHeight="1">
      <c r="A34" s="397"/>
      <c r="B34" s="398" t="s">
        <v>446</v>
      </c>
      <c r="C34" s="397"/>
      <c r="D34" s="398"/>
      <c r="E34" s="397"/>
      <c r="F34" s="397"/>
      <c r="G34" s="401" t="s">
        <v>290</v>
      </c>
      <c r="H34" s="400">
        <v>819474</v>
      </c>
      <c r="I34" s="400">
        <v>0</v>
      </c>
      <c r="J34" s="400">
        <v>0</v>
      </c>
      <c r="K34" s="400"/>
      <c r="L34" s="259">
        <v>0</v>
      </c>
      <c r="M34" s="400">
        <v>819474</v>
      </c>
      <c r="N34" s="397"/>
      <c r="O34" s="397"/>
    </row>
    <row r="35" spans="1:15" ht="30" hidden="1">
      <c r="A35" s="394" t="s">
        <v>7</v>
      </c>
      <c r="B35" s="395" t="s">
        <v>447</v>
      </c>
      <c r="C35" s="394" t="s">
        <v>448</v>
      </c>
      <c r="D35" s="395" t="s">
        <v>166</v>
      </c>
      <c r="E35" s="394">
        <v>926</v>
      </c>
      <c r="F35" s="394">
        <v>92601</v>
      </c>
      <c r="G35" s="394" t="s">
        <v>299</v>
      </c>
      <c r="H35" s="396">
        <f>SUM(H36:H38)</f>
        <v>0</v>
      </c>
      <c r="I35" s="396">
        <f>SUM(I36:I38)</f>
        <v>0</v>
      </c>
      <c r="J35" s="396">
        <f>SUM(J36:J38)</f>
        <v>0</v>
      </c>
      <c r="K35" s="396"/>
      <c r="L35" s="259" t="e">
        <f t="shared" si="0"/>
        <v>#DIV/0!</v>
      </c>
      <c r="M35" s="396">
        <f>SUM(M36:M38)</f>
        <v>0</v>
      </c>
      <c r="N35" s="394"/>
      <c r="O35" s="394"/>
    </row>
    <row r="36" spans="1:15" ht="15" hidden="1">
      <c r="A36" s="397"/>
      <c r="B36" s="398"/>
      <c r="C36" s="397"/>
      <c r="D36" s="398"/>
      <c r="E36" s="397"/>
      <c r="F36" s="397"/>
      <c r="G36" s="399" t="s">
        <v>288</v>
      </c>
      <c r="H36" s="400">
        <v>0</v>
      </c>
      <c r="I36" s="400">
        <v>0</v>
      </c>
      <c r="J36" s="400">
        <v>0</v>
      </c>
      <c r="K36" s="400"/>
      <c r="L36" s="259" t="e">
        <f t="shared" si="0"/>
        <v>#DIV/0!</v>
      </c>
      <c r="M36" s="400">
        <v>0</v>
      </c>
      <c r="N36" s="397"/>
      <c r="O36" s="397"/>
    </row>
    <row r="37" spans="1:15" ht="15" hidden="1">
      <c r="A37" s="397"/>
      <c r="B37" s="398"/>
      <c r="C37" s="397"/>
      <c r="D37" s="398"/>
      <c r="E37" s="397"/>
      <c r="F37" s="397"/>
      <c r="G37" s="399" t="s">
        <v>289</v>
      </c>
      <c r="H37" s="400">
        <v>0</v>
      </c>
      <c r="I37" s="400">
        <v>0</v>
      </c>
      <c r="J37" s="400">
        <v>0</v>
      </c>
      <c r="K37" s="400"/>
      <c r="L37" s="259" t="e">
        <f t="shared" si="0"/>
        <v>#DIV/0!</v>
      </c>
      <c r="M37" s="400">
        <v>0</v>
      </c>
      <c r="N37" s="397"/>
      <c r="O37" s="397"/>
    </row>
    <row r="38" spans="1:15" ht="30" hidden="1">
      <c r="A38" s="397"/>
      <c r="B38" s="398" t="s">
        <v>449</v>
      </c>
      <c r="C38" s="397"/>
      <c r="D38" s="398"/>
      <c r="E38" s="397"/>
      <c r="F38" s="397"/>
      <c r="G38" s="401" t="s">
        <v>290</v>
      </c>
      <c r="H38" s="400">
        <v>0</v>
      </c>
      <c r="I38" s="400">
        <v>0</v>
      </c>
      <c r="J38" s="400">
        <v>0</v>
      </c>
      <c r="K38" s="400"/>
      <c r="L38" s="259" t="e">
        <f t="shared" si="0"/>
        <v>#DIV/0!</v>
      </c>
      <c r="M38" s="400"/>
      <c r="N38" s="397"/>
      <c r="O38" s="397"/>
    </row>
    <row r="39" spans="1:15" ht="15">
      <c r="A39" s="397"/>
      <c r="B39" s="398"/>
      <c r="C39" s="397"/>
      <c r="D39" s="398"/>
      <c r="E39" s="397"/>
      <c r="F39" s="397"/>
      <c r="G39" s="397"/>
      <c r="H39" s="400"/>
      <c r="I39" s="400"/>
      <c r="J39" s="400"/>
      <c r="K39" s="400"/>
      <c r="L39" s="259">
        <v>0</v>
      </c>
      <c r="M39" s="400"/>
      <c r="N39" s="397"/>
      <c r="O39" s="397"/>
    </row>
    <row r="40" spans="1:15" ht="15">
      <c r="A40" s="397"/>
      <c r="B40" s="398"/>
      <c r="C40" s="397"/>
      <c r="D40" s="398"/>
      <c r="E40" s="397"/>
      <c r="F40" s="397"/>
      <c r="G40" s="397"/>
      <c r="H40" s="400"/>
      <c r="I40" s="400"/>
      <c r="J40" s="400"/>
      <c r="K40" s="400"/>
      <c r="L40" s="259">
        <v>0</v>
      </c>
      <c r="M40" s="400"/>
      <c r="N40" s="397"/>
      <c r="O40" s="397"/>
    </row>
    <row r="41" spans="1:15" s="406" customFormat="1" ht="14.25">
      <c r="A41" s="403"/>
      <c r="B41" s="404" t="s">
        <v>292</v>
      </c>
      <c r="C41" s="403"/>
      <c r="D41" s="404"/>
      <c r="E41" s="403"/>
      <c r="F41" s="403"/>
      <c r="G41" s="403"/>
      <c r="H41" s="405">
        <f aca="true" t="shared" si="1" ref="H41:M44">SUM(H11,H15,H19,H23,H27,H31,H35)</f>
        <v>5143678</v>
      </c>
      <c r="I41" s="405">
        <f t="shared" si="1"/>
        <v>89920</v>
      </c>
      <c r="J41" s="405">
        <f t="shared" si="1"/>
        <v>2103000</v>
      </c>
      <c r="K41" s="405">
        <f t="shared" si="1"/>
        <v>3340.2</v>
      </c>
      <c r="L41" s="279">
        <f t="shared" si="0"/>
        <v>0.16</v>
      </c>
      <c r="M41" s="405">
        <f t="shared" si="1"/>
        <v>2950768</v>
      </c>
      <c r="N41" s="403"/>
      <c r="O41" s="403"/>
    </row>
    <row r="42" spans="1:15" s="406" customFormat="1" ht="14.25">
      <c r="A42" s="403"/>
      <c r="B42" s="407" t="s">
        <v>288</v>
      </c>
      <c r="C42" s="403"/>
      <c r="D42" s="404"/>
      <c r="E42" s="403"/>
      <c r="F42" s="403"/>
      <c r="G42" s="403"/>
      <c r="H42" s="405">
        <f t="shared" si="1"/>
        <v>2213774</v>
      </c>
      <c r="I42" s="405">
        <f t="shared" si="1"/>
        <v>89920</v>
      </c>
      <c r="J42" s="405">
        <f t="shared" si="1"/>
        <v>946459</v>
      </c>
      <c r="K42" s="405">
        <f t="shared" si="1"/>
        <v>3340.2</v>
      </c>
      <c r="L42" s="279">
        <f t="shared" si="0"/>
        <v>0.35</v>
      </c>
      <c r="M42" s="405">
        <f t="shared" si="1"/>
        <v>1177405</v>
      </c>
      <c r="N42" s="403"/>
      <c r="O42" s="403"/>
    </row>
    <row r="43" spans="1:15" s="406" customFormat="1" ht="14.25">
      <c r="A43" s="403"/>
      <c r="B43" s="407" t="s">
        <v>289</v>
      </c>
      <c r="C43" s="403"/>
      <c r="D43" s="404"/>
      <c r="E43" s="403"/>
      <c r="F43" s="403"/>
      <c r="G43" s="403"/>
      <c r="H43" s="405">
        <f t="shared" si="1"/>
        <v>0</v>
      </c>
      <c r="I43" s="405">
        <f t="shared" si="1"/>
        <v>0</v>
      </c>
      <c r="J43" s="405">
        <f t="shared" si="1"/>
        <v>0</v>
      </c>
      <c r="K43" s="405">
        <f t="shared" si="1"/>
        <v>0</v>
      </c>
      <c r="L43" s="279">
        <v>0</v>
      </c>
      <c r="M43" s="405">
        <f t="shared" si="1"/>
        <v>0</v>
      </c>
      <c r="N43" s="403"/>
      <c r="O43" s="403"/>
    </row>
    <row r="44" spans="1:15" s="406" customFormat="1" ht="28.5" customHeight="1">
      <c r="A44" s="408"/>
      <c r="B44" s="409" t="s">
        <v>290</v>
      </c>
      <c r="C44" s="408"/>
      <c r="D44" s="410"/>
      <c r="E44" s="408"/>
      <c r="F44" s="408"/>
      <c r="G44" s="408"/>
      <c r="H44" s="411">
        <f t="shared" si="1"/>
        <v>2929904</v>
      </c>
      <c r="I44" s="411">
        <f t="shared" si="1"/>
        <v>0</v>
      </c>
      <c r="J44" s="411">
        <f t="shared" si="1"/>
        <v>1156541</v>
      </c>
      <c r="K44" s="411">
        <f t="shared" si="1"/>
        <v>0</v>
      </c>
      <c r="L44" s="287">
        <f t="shared" si="0"/>
        <v>0</v>
      </c>
      <c r="M44" s="411">
        <f t="shared" si="1"/>
        <v>1773363</v>
      </c>
      <c r="N44" s="408"/>
      <c r="O44" s="408"/>
    </row>
  </sheetData>
  <mergeCells count="13">
    <mergeCell ref="J9:J10"/>
    <mergeCell ref="K9:K10"/>
    <mergeCell ref="L9:L10"/>
    <mergeCell ref="M9:O9"/>
    <mergeCell ref="A7:O7"/>
    <mergeCell ref="A9:A10"/>
    <mergeCell ref="B9:B10"/>
    <mergeCell ref="C9:C10"/>
    <mergeCell ref="D9:D10"/>
    <mergeCell ref="F9:F10"/>
    <mergeCell ref="E9:E10"/>
    <mergeCell ref="I9:I10"/>
    <mergeCell ref="G9: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92"/>
  <sheetViews>
    <sheetView zoomScale="150" zoomScaleNormal="150" workbookViewId="0" topLeftCell="A1">
      <pane ySplit="7" topLeftCell="BM59" activePane="bottomLeft" state="frozen"/>
      <selection pane="topLeft" activeCell="B1" sqref="B1"/>
      <selection pane="bottomLeft" activeCell="AD15" sqref="AD15"/>
    </sheetView>
  </sheetViews>
  <sheetFormatPr defaultColWidth="9.00390625" defaultRowHeight="12.75"/>
  <cols>
    <col min="1" max="1" width="2.75390625" style="166" customWidth="1"/>
    <col min="2" max="2" width="3.375" style="167" customWidth="1"/>
    <col min="3" max="3" width="19.25390625" style="168" customWidth="1"/>
    <col min="4" max="4" width="7.00390625" style="169" customWidth="1"/>
    <col min="5" max="5" width="6.875" style="170" customWidth="1"/>
    <col min="6" max="6" width="3.625" style="171" customWidth="1"/>
    <col min="7" max="7" width="7.125" style="169" customWidth="1"/>
    <col min="8" max="8" width="6.625" style="169" customWidth="1"/>
    <col min="9" max="9" width="3.625" style="169" customWidth="1"/>
    <col min="10" max="11" width="6.75390625" style="169" customWidth="1"/>
    <col min="12" max="12" width="3.875" style="169" customWidth="1"/>
    <col min="13" max="13" width="5.75390625" style="169" hidden="1" customWidth="1"/>
    <col min="14" max="14" width="5.625" style="169" hidden="1" customWidth="1"/>
    <col min="15" max="15" width="3.75390625" style="169" hidden="1" customWidth="1"/>
    <col min="16" max="16" width="6.625" style="169" customWidth="1"/>
    <col min="17" max="17" width="6.00390625" style="169" customWidth="1"/>
    <col min="18" max="18" width="3.625" style="169" customWidth="1"/>
    <col min="19" max="19" width="5.625" style="169" customWidth="1"/>
    <col min="20" max="20" width="2.75390625" style="169" customWidth="1"/>
    <col min="21" max="21" width="3.25390625" style="169" customWidth="1"/>
    <col min="22" max="22" width="2.75390625" style="169" customWidth="1"/>
    <col min="23" max="23" width="3.375" style="169" customWidth="1"/>
    <col min="24" max="24" width="2.75390625" style="169" customWidth="1"/>
    <col min="25" max="25" width="6.375" style="169" customWidth="1"/>
    <col min="26" max="26" width="6.625" style="169" customWidth="1"/>
    <col min="27" max="27" width="3.75390625" style="169" customWidth="1"/>
    <col min="28" max="28" width="6.75390625" style="169" customWidth="1"/>
    <col min="29" max="29" width="5.625" style="169" customWidth="1"/>
    <col min="30" max="30" width="4.00390625" style="169" customWidth="1"/>
    <col min="31" max="32" width="0" style="151" hidden="1" customWidth="1"/>
    <col min="33" max="16384" width="9.125" style="151" customWidth="1"/>
  </cols>
  <sheetData>
    <row r="1" spans="4:30" s="131" customFormat="1" ht="16.5" customHeight="1"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334" t="s">
        <v>130</v>
      </c>
      <c r="AC1" s="132"/>
      <c r="AD1" s="132"/>
    </row>
    <row r="2" spans="1:30" s="122" customFormat="1" ht="11.25" customHeight="1">
      <c r="A2" s="131"/>
      <c r="B2" s="133"/>
      <c r="C2" s="134"/>
      <c r="D2" s="132"/>
      <c r="E2" s="135"/>
      <c r="F2" s="357" t="s">
        <v>350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</row>
    <row r="3" spans="1:30" s="124" customFormat="1" ht="9.75" customHeight="1">
      <c r="A3" s="614" t="s">
        <v>8</v>
      </c>
      <c r="B3" s="620" t="s">
        <v>223</v>
      </c>
      <c r="C3" s="617" t="s">
        <v>6</v>
      </c>
      <c r="D3" s="526" t="s">
        <v>13</v>
      </c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10"/>
    </row>
    <row r="4" spans="1:30" s="124" customFormat="1" ht="8.25" customHeight="1">
      <c r="A4" s="615"/>
      <c r="B4" s="621"/>
      <c r="C4" s="618"/>
      <c r="D4" s="623" t="s">
        <v>77</v>
      </c>
      <c r="E4" s="624"/>
      <c r="F4" s="625"/>
      <c r="G4" s="550" t="s">
        <v>12</v>
      </c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2"/>
      <c r="AB4" s="550" t="s">
        <v>44</v>
      </c>
      <c r="AC4" s="551"/>
      <c r="AD4" s="552"/>
    </row>
    <row r="5" spans="1:30" s="124" customFormat="1" ht="8.25" customHeight="1">
      <c r="A5" s="615"/>
      <c r="B5" s="621"/>
      <c r="C5" s="618"/>
      <c r="D5" s="626"/>
      <c r="E5" s="627"/>
      <c r="F5" s="628"/>
      <c r="G5" s="550" t="s">
        <v>42</v>
      </c>
      <c r="H5" s="551"/>
      <c r="I5" s="552"/>
      <c r="J5" s="553" t="s">
        <v>70</v>
      </c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5"/>
      <c r="AB5" s="559"/>
      <c r="AC5" s="560"/>
      <c r="AD5" s="561"/>
    </row>
    <row r="6" spans="1:30" s="124" customFormat="1" ht="24.75" customHeight="1">
      <c r="A6" s="615"/>
      <c r="B6" s="621"/>
      <c r="C6" s="618"/>
      <c r="D6" s="629"/>
      <c r="E6" s="630"/>
      <c r="F6" s="631"/>
      <c r="G6" s="553"/>
      <c r="H6" s="554"/>
      <c r="I6" s="555"/>
      <c r="J6" s="513" t="s">
        <v>363</v>
      </c>
      <c r="K6" s="514"/>
      <c r="L6" s="515"/>
      <c r="M6" s="526" t="s">
        <v>254</v>
      </c>
      <c r="N6" s="527"/>
      <c r="O6" s="549"/>
      <c r="P6" s="526" t="s">
        <v>255</v>
      </c>
      <c r="Q6" s="527"/>
      <c r="R6" s="549"/>
      <c r="S6" s="513" t="s">
        <v>257</v>
      </c>
      <c r="T6" s="514"/>
      <c r="U6" s="515"/>
      <c r="V6" s="513" t="s">
        <v>252</v>
      </c>
      <c r="W6" s="514"/>
      <c r="X6" s="515"/>
      <c r="Y6" s="526" t="s">
        <v>364</v>
      </c>
      <c r="Z6" s="527"/>
      <c r="AA6" s="549"/>
      <c r="AB6" s="553"/>
      <c r="AC6" s="554"/>
      <c r="AD6" s="555"/>
    </row>
    <row r="7" spans="1:30" s="130" customFormat="1" ht="12" customHeight="1">
      <c r="A7" s="616"/>
      <c r="B7" s="622"/>
      <c r="C7" s="619"/>
      <c r="D7" s="125" t="s">
        <v>224</v>
      </c>
      <c r="E7" s="125" t="s">
        <v>225</v>
      </c>
      <c r="F7" s="126" t="s">
        <v>226</v>
      </c>
      <c r="G7" s="127" t="s">
        <v>224</v>
      </c>
      <c r="H7" s="127" t="s">
        <v>227</v>
      </c>
      <c r="I7" s="127" t="s">
        <v>226</v>
      </c>
      <c r="J7" s="128" t="s">
        <v>224</v>
      </c>
      <c r="K7" s="128" t="s">
        <v>227</v>
      </c>
      <c r="L7" s="128" t="s">
        <v>226</v>
      </c>
      <c r="M7" s="128" t="s">
        <v>224</v>
      </c>
      <c r="N7" s="129" t="s">
        <v>228</v>
      </c>
      <c r="O7" s="128" t="s">
        <v>226</v>
      </c>
      <c r="P7" s="128" t="s">
        <v>224</v>
      </c>
      <c r="Q7" s="128" t="s">
        <v>227</v>
      </c>
      <c r="R7" s="128" t="s">
        <v>226</v>
      </c>
      <c r="S7" s="129" t="s">
        <v>229</v>
      </c>
      <c r="T7" s="129" t="s">
        <v>228</v>
      </c>
      <c r="U7" s="128" t="s">
        <v>226</v>
      </c>
      <c r="V7" s="129" t="s">
        <v>229</v>
      </c>
      <c r="W7" s="129" t="s">
        <v>228</v>
      </c>
      <c r="X7" s="128" t="s">
        <v>226</v>
      </c>
      <c r="Y7" s="128" t="s">
        <v>224</v>
      </c>
      <c r="Z7" s="129" t="s">
        <v>228</v>
      </c>
      <c r="AA7" s="128" t="s">
        <v>226</v>
      </c>
      <c r="AB7" s="128" t="s">
        <v>224</v>
      </c>
      <c r="AC7" s="128" t="s">
        <v>227</v>
      </c>
      <c r="AD7" s="128" t="s">
        <v>226</v>
      </c>
    </row>
    <row r="8" spans="1:30" s="139" customFormat="1" ht="12" customHeight="1">
      <c r="A8" s="137">
        <v>1</v>
      </c>
      <c r="B8" s="137">
        <v>2</v>
      </c>
      <c r="C8" s="137">
        <v>3</v>
      </c>
      <c r="D8" s="138">
        <v>4</v>
      </c>
      <c r="E8" s="138">
        <v>5</v>
      </c>
      <c r="F8" s="358">
        <v>6</v>
      </c>
      <c r="G8" s="364">
        <v>7</v>
      </c>
      <c r="H8" s="364">
        <v>8</v>
      </c>
      <c r="I8" s="365">
        <v>9</v>
      </c>
      <c r="J8" s="358">
        <v>10</v>
      </c>
      <c r="K8" s="358">
        <v>11</v>
      </c>
      <c r="L8" s="367">
        <v>12</v>
      </c>
      <c r="M8" s="358">
        <v>13</v>
      </c>
      <c r="N8" s="138">
        <v>14</v>
      </c>
      <c r="O8" s="367">
        <v>15</v>
      </c>
      <c r="P8" s="358">
        <v>13</v>
      </c>
      <c r="Q8" s="358">
        <v>14</v>
      </c>
      <c r="R8" s="367">
        <v>15</v>
      </c>
      <c r="S8" s="138">
        <v>16</v>
      </c>
      <c r="T8" s="138">
        <v>17</v>
      </c>
      <c r="U8" s="367">
        <v>18</v>
      </c>
      <c r="V8" s="138">
        <v>19</v>
      </c>
      <c r="W8" s="138">
        <v>20</v>
      </c>
      <c r="X8" s="367">
        <v>21</v>
      </c>
      <c r="Y8" s="358">
        <v>22</v>
      </c>
      <c r="Z8" s="138">
        <v>23</v>
      </c>
      <c r="AA8" s="367">
        <v>24</v>
      </c>
      <c r="AB8" s="358">
        <v>25</v>
      </c>
      <c r="AC8" s="358">
        <v>26</v>
      </c>
      <c r="AD8" s="367">
        <v>27</v>
      </c>
    </row>
    <row r="9" spans="1:32" s="141" customFormat="1" ht="9.75">
      <c r="A9" s="142">
        <v>10</v>
      </c>
      <c r="B9" s="143"/>
      <c r="C9" s="144" t="s">
        <v>98</v>
      </c>
      <c r="D9" s="140">
        <f>SUM(D10,D11,D12)</f>
        <v>34304</v>
      </c>
      <c r="E9" s="140">
        <f>SUM(E10,E11,E12)</f>
        <v>11967.759999999998</v>
      </c>
      <c r="F9" s="140">
        <f aca="true" t="shared" si="0" ref="F9:F44">ROUND((E9/D9)*100,2)</f>
        <v>34.89</v>
      </c>
      <c r="G9" s="140">
        <f>SUM(G10,G11,G12)</f>
        <v>34304</v>
      </c>
      <c r="H9" s="140">
        <f>SUM(H10,H11,H12)</f>
        <v>11967.759999999998</v>
      </c>
      <c r="I9" s="140">
        <f aca="true" t="shared" si="1" ref="I9:I45">ROUND((H9/G9)*100,2)</f>
        <v>34.89</v>
      </c>
      <c r="J9" s="140"/>
      <c r="K9" s="140"/>
      <c r="L9" s="145"/>
      <c r="M9" s="140"/>
      <c r="N9" s="140"/>
      <c r="O9" s="145"/>
      <c r="P9" s="140"/>
      <c r="Q9" s="140"/>
      <c r="R9" s="145"/>
      <c r="S9" s="140"/>
      <c r="T9" s="140"/>
      <c r="U9" s="145"/>
      <c r="V9" s="140"/>
      <c r="W9" s="140"/>
      <c r="X9" s="145"/>
      <c r="Y9" s="140">
        <f>SUM(Y10,Y11,Y12)</f>
        <v>34304</v>
      </c>
      <c r="Z9" s="140">
        <f>SUM(Z10,Z11,Z12)</f>
        <v>11967.759999999998</v>
      </c>
      <c r="AA9" s="140">
        <f>ROUND((Z9/Y9)*100,2)</f>
        <v>34.89</v>
      </c>
      <c r="AB9" s="140"/>
      <c r="AC9" s="140"/>
      <c r="AD9" s="140"/>
      <c r="AE9" s="418">
        <f>SUM(J9,P9,S9,Y9)</f>
        <v>34304</v>
      </c>
      <c r="AF9" s="418">
        <f>SUM(K9,Q9,T9,Z9)</f>
        <v>11967.759999999998</v>
      </c>
    </row>
    <row r="10" spans="1:32" ht="9.75" hidden="1">
      <c r="A10" s="146"/>
      <c r="B10" s="147">
        <v>1018</v>
      </c>
      <c r="C10" s="148" t="s">
        <v>131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49">
        <v>0</v>
      </c>
      <c r="Z10" s="149">
        <v>0</v>
      </c>
      <c r="AA10" s="149">
        <v>0</v>
      </c>
      <c r="AB10" s="150"/>
      <c r="AC10" s="150"/>
      <c r="AD10" s="150"/>
      <c r="AE10" s="418">
        <f aca="true" t="shared" si="2" ref="AE10:AE73">SUM(J10,P10,S10,Y10)</f>
        <v>0</v>
      </c>
      <c r="AF10" s="418">
        <f aca="true" t="shared" si="3" ref="AF10:AF73">SUM(K10,Q10,T10,Z10)</f>
        <v>0</v>
      </c>
    </row>
    <row r="11" spans="1:32" ht="9.75">
      <c r="A11" s="146"/>
      <c r="B11" s="147">
        <v>1030</v>
      </c>
      <c r="C11" s="148" t="s">
        <v>132</v>
      </c>
      <c r="D11" s="149">
        <v>2348</v>
      </c>
      <c r="E11" s="149">
        <v>1632.88</v>
      </c>
      <c r="F11" s="149">
        <f t="shared" si="0"/>
        <v>69.54</v>
      </c>
      <c r="G11" s="149">
        <v>2348</v>
      </c>
      <c r="H11" s="149">
        <v>1632.88</v>
      </c>
      <c r="I11" s="149">
        <f t="shared" si="1"/>
        <v>69.54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49">
        <v>2348</v>
      </c>
      <c r="Z11" s="149">
        <v>1632.88</v>
      </c>
      <c r="AA11" s="149">
        <f>ROUND((Z11/Y11)*100,2)</f>
        <v>69.54</v>
      </c>
      <c r="AB11" s="150"/>
      <c r="AC11" s="150"/>
      <c r="AD11" s="150"/>
      <c r="AE11" s="418">
        <f t="shared" si="2"/>
        <v>2348</v>
      </c>
      <c r="AF11" s="418">
        <f t="shared" si="3"/>
        <v>1632.88</v>
      </c>
    </row>
    <row r="12" spans="1:40" ht="9.75">
      <c r="A12" s="146"/>
      <c r="B12" s="147">
        <v>1095</v>
      </c>
      <c r="C12" s="148" t="s">
        <v>101</v>
      </c>
      <c r="D12" s="149">
        <v>31956</v>
      </c>
      <c r="E12" s="149">
        <v>10334.88</v>
      </c>
      <c r="F12" s="149">
        <f t="shared" si="0"/>
        <v>32.34</v>
      </c>
      <c r="G12" s="149">
        <v>31956</v>
      </c>
      <c r="H12" s="149">
        <v>10334.88</v>
      </c>
      <c r="I12" s="149">
        <f t="shared" si="1"/>
        <v>32.34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49">
        <v>31956</v>
      </c>
      <c r="Z12" s="149">
        <v>10334.88</v>
      </c>
      <c r="AA12" s="149">
        <f>ROUND((Z12/Y12)*100,2)</f>
        <v>32.34</v>
      </c>
      <c r="AB12" s="150"/>
      <c r="AC12" s="150"/>
      <c r="AD12" s="150"/>
      <c r="AE12" s="418">
        <f t="shared" si="2"/>
        <v>31956</v>
      </c>
      <c r="AF12" s="418">
        <f t="shared" si="3"/>
        <v>10334.88</v>
      </c>
      <c r="AG12" s="152"/>
      <c r="AH12" s="152"/>
      <c r="AI12" s="152"/>
      <c r="AJ12" s="152"/>
      <c r="AK12" s="152"/>
      <c r="AL12" s="152"/>
      <c r="AM12" s="152"/>
      <c r="AN12" s="152"/>
    </row>
    <row r="13" spans="1:32" s="141" customFormat="1" ht="21" customHeight="1">
      <c r="A13" s="142">
        <v>400</v>
      </c>
      <c r="B13" s="143"/>
      <c r="C13" s="144" t="s">
        <v>99</v>
      </c>
      <c r="D13" s="140">
        <f>SUM(D14)</f>
        <v>2100</v>
      </c>
      <c r="E13" s="140">
        <f>SUM(E14)</f>
        <v>0</v>
      </c>
      <c r="F13" s="140">
        <f t="shared" si="0"/>
        <v>0</v>
      </c>
      <c r="G13" s="140">
        <f>SUM(G14)</f>
        <v>2100</v>
      </c>
      <c r="H13" s="140">
        <f>SUM(H14)</f>
        <v>0</v>
      </c>
      <c r="I13" s="140">
        <f t="shared" si="1"/>
        <v>0</v>
      </c>
      <c r="J13" s="140">
        <f>SUM(J14)</f>
        <v>0</v>
      </c>
      <c r="K13" s="140">
        <f>SUM(K14)</f>
        <v>0</v>
      </c>
      <c r="L13" s="140">
        <v>0</v>
      </c>
      <c r="M13" s="140">
        <f>SUM(M14)</f>
        <v>0</v>
      </c>
      <c r="N13" s="140">
        <f>SUM(N14)</f>
        <v>0</v>
      </c>
      <c r="O13" s="140">
        <v>0</v>
      </c>
      <c r="P13" s="140">
        <f>SUM(P14)</f>
        <v>0</v>
      </c>
      <c r="Q13" s="140">
        <f>SUM(Q14)</f>
        <v>0</v>
      </c>
      <c r="R13" s="140"/>
      <c r="S13" s="145"/>
      <c r="T13" s="145"/>
      <c r="U13" s="145"/>
      <c r="V13" s="145"/>
      <c r="W13" s="145"/>
      <c r="X13" s="145"/>
      <c r="Y13" s="140">
        <f>SUM(Y14)</f>
        <v>2100</v>
      </c>
      <c r="Z13" s="140">
        <f>SUM(Z14)</f>
        <v>0</v>
      </c>
      <c r="AA13" s="140">
        <v>0</v>
      </c>
      <c r="AB13" s="140">
        <f>SUM(AB14)</f>
        <v>0</v>
      </c>
      <c r="AC13" s="140">
        <f>SUM(AC14)</f>
        <v>0</v>
      </c>
      <c r="AD13" s="140">
        <v>0</v>
      </c>
      <c r="AE13" s="418">
        <f t="shared" si="2"/>
        <v>2100</v>
      </c>
      <c r="AF13" s="418">
        <f t="shared" si="3"/>
        <v>0</v>
      </c>
    </row>
    <row r="14" spans="1:32" ht="9.75">
      <c r="A14" s="146"/>
      <c r="B14" s="147">
        <v>40002</v>
      </c>
      <c r="C14" s="148" t="s">
        <v>100</v>
      </c>
      <c r="D14" s="149">
        <v>2100</v>
      </c>
      <c r="E14" s="149">
        <v>0</v>
      </c>
      <c r="F14" s="149">
        <f t="shared" si="0"/>
        <v>0</v>
      </c>
      <c r="G14" s="149">
        <v>2100</v>
      </c>
      <c r="H14" s="149">
        <v>0</v>
      </c>
      <c r="I14" s="149">
        <f t="shared" si="1"/>
        <v>0</v>
      </c>
      <c r="J14" s="149"/>
      <c r="K14" s="149"/>
      <c r="L14" s="149"/>
      <c r="M14" s="150">
        <v>0</v>
      </c>
      <c r="N14" s="150">
        <v>0</v>
      </c>
      <c r="O14" s="149">
        <v>0</v>
      </c>
      <c r="P14" s="150"/>
      <c r="Q14" s="150"/>
      <c r="R14" s="149"/>
      <c r="S14" s="150"/>
      <c r="T14" s="150"/>
      <c r="U14" s="150"/>
      <c r="V14" s="150"/>
      <c r="W14" s="150"/>
      <c r="X14" s="150"/>
      <c r="Y14" s="150">
        <v>2100</v>
      </c>
      <c r="Z14" s="150">
        <v>0</v>
      </c>
      <c r="AA14" s="149">
        <v>0</v>
      </c>
      <c r="AB14" s="149"/>
      <c r="AC14" s="149"/>
      <c r="AD14" s="149"/>
      <c r="AE14" s="418">
        <f t="shared" si="2"/>
        <v>2100</v>
      </c>
      <c r="AF14" s="418">
        <f t="shared" si="3"/>
        <v>0</v>
      </c>
    </row>
    <row r="15" spans="1:32" s="141" customFormat="1" ht="9.75">
      <c r="A15" s="142">
        <v>600</v>
      </c>
      <c r="B15" s="143"/>
      <c r="C15" s="144" t="s">
        <v>122</v>
      </c>
      <c r="D15" s="140">
        <f>SUM(D16:D19)</f>
        <v>2808000</v>
      </c>
      <c r="E15" s="140">
        <f>SUM(E16:E19)</f>
        <v>69340.74</v>
      </c>
      <c r="F15" s="140">
        <f t="shared" si="0"/>
        <v>2.47</v>
      </c>
      <c r="G15" s="140">
        <f>SUM(G16:G19)</f>
        <v>198000</v>
      </c>
      <c r="H15" s="140">
        <f>SUM(H16:H19)</f>
        <v>48259.28</v>
      </c>
      <c r="I15" s="140">
        <f t="shared" si="1"/>
        <v>24.37</v>
      </c>
      <c r="J15" s="140">
        <f>SUM(J16:J19)</f>
        <v>3000</v>
      </c>
      <c r="K15" s="140">
        <f>SUM(K16:K19)</f>
        <v>2660</v>
      </c>
      <c r="L15" s="140">
        <f>ROUND((K15/J15)*100,2)</f>
        <v>88.67</v>
      </c>
      <c r="M15" s="145"/>
      <c r="N15" s="145"/>
      <c r="O15" s="145"/>
      <c r="P15" s="140">
        <f>SUM(P16:P19)</f>
        <v>0</v>
      </c>
      <c r="Q15" s="140">
        <f>SUM(Q16:Q19)</f>
        <v>0</v>
      </c>
      <c r="R15" s="140">
        <v>0</v>
      </c>
      <c r="S15" s="145" t="s">
        <v>245</v>
      </c>
      <c r="T15" s="145"/>
      <c r="U15" s="145"/>
      <c r="V15" s="145"/>
      <c r="W15" s="145"/>
      <c r="X15" s="145"/>
      <c r="Y15" s="140">
        <f>SUM(Y16:Y19)</f>
        <v>195000</v>
      </c>
      <c r="Z15" s="140">
        <f>SUM(Z16:Z19)</f>
        <v>45599.28</v>
      </c>
      <c r="AA15" s="140">
        <f>ROUND((Z15/Y15)*100,2)</f>
        <v>23.38</v>
      </c>
      <c r="AB15" s="140">
        <f>SUM(AB16:AB19)</f>
        <v>2610000</v>
      </c>
      <c r="AC15" s="140">
        <f>SUM(AC16:AC19)</f>
        <v>21081.46</v>
      </c>
      <c r="AD15" s="140">
        <f>ROUND((AC15/AB15)*100,2)</f>
        <v>0.81</v>
      </c>
      <c r="AE15" s="418">
        <f t="shared" si="2"/>
        <v>198000</v>
      </c>
      <c r="AF15" s="418">
        <f t="shared" si="3"/>
        <v>48259.28</v>
      </c>
    </row>
    <row r="16" spans="1:32" ht="9.75">
      <c r="A16" s="146"/>
      <c r="B16" s="147">
        <v>60004</v>
      </c>
      <c r="C16" s="148" t="s">
        <v>263</v>
      </c>
      <c r="D16" s="149">
        <v>30000</v>
      </c>
      <c r="E16" s="149">
        <v>9000</v>
      </c>
      <c r="F16" s="149">
        <f t="shared" si="0"/>
        <v>30</v>
      </c>
      <c r="G16" s="149">
        <v>30000</v>
      </c>
      <c r="H16" s="149">
        <v>9000</v>
      </c>
      <c r="I16" s="149">
        <f t="shared" si="1"/>
        <v>30</v>
      </c>
      <c r="J16" s="149"/>
      <c r="K16" s="149"/>
      <c r="L16" s="149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49">
        <v>30000</v>
      </c>
      <c r="Z16" s="149">
        <v>9000</v>
      </c>
      <c r="AA16" s="149">
        <f>ROUND((Z16/Y16)*100,2)</f>
        <v>30</v>
      </c>
      <c r="AB16" s="149"/>
      <c r="AC16" s="149">
        <v>0</v>
      </c>
      <c r="AD16" s="149">
        <v>0</v>
      </c>
      <c r="AE16" s="418">
        <f t="shared" si="2"/>
        <v>30000</v>
      </c>
      <c r="AF16" s="418">
        <f t="shared" si="3"/>
        <v>9000</v>
      </c>
    </row>
    <row r="17" spans="1:32" ht="9.75">
      <c r="A17" s="146"/>
      <c r="B17" s="147">
        <v>60014</v>
      </c>
      <c r="C17" s="148" t="s">
        <v>264</v>
      </c>
      <c r="D17" s="149">
        <v>390000</v>
      </c>
      <c r="E17" s="149">
        <v>0</v>
      </c>
      <c r="F17" s="149">
        <f t="shared" si="0"/>
        <v>0</v>
      </c>
      <c r="G17" s="149">
        <v>0</v>
      </c>
      <c r="H17" s="149">
        <v>0</v>
      </c>
      <c r="I17" s="149">
        <v>0</v>
      </c>
      <c r="J17" s="149"/>
      <c r="K17" s="149"/>
      <c r="L17" s="149"/>
      <c r="M17" s="150"/>
      <c r="N17" s="150"/>
      <c r="O17" s="150"/>
      <c r="P17" s="150">
        <v>0</v>
      </c>
      <c r="Q17" s="150">
        <v>0</v>
      </c>
      <c r="R17" s="149">
        <v>0</v>
      </c>
      <c r="S17" s="150"/>
      <c r="T17" s="150"/>
      <c r="U17" s="150"/>
      <c r="V17" s="150"/>
      <c r="W17" s="150"/>
      <c r="X17" s="150"/>
      <c r="Y17" s="150"/>
      <c r="Z17" s="150"/>
      <c r="AA17" s="150"/>
      <c r="AB17" s="149">
        <v>390000</v>
      </c>
      <c r="AC17" s="149">
        <v>0</v>
      </c>
      <c r="AD17" s="149">
        <v>0</v>
      </c>
      <c r="AE17" s="418">
        <f t="shared" si="2"/>
        <v>0</v>
      </c>
      <c r="AF17" s="418">
        <f t="shared" si="3"/>
        <v>0</v>
      </c>
    </row>
    <row r="18" spans="1:32" ht="9.75" customHeight="1">
      <c r="A18" s="146"/>
      <c r="B18" s="147">
        <v>60016</v>
      </c>
      <c r="C18" s="148" t="s">
        <v>123</v>
      </c>
      <c r="D18" s="149">
        <v>2358000</v>
      </c>
      <c r="E18" s="149">
        <v>59359.75</v>
      </c>
      <c r="F18" s="149">
        <f t="shared" si="0"/>
        <v>2.52</v>
      </c>
      <c r="G18" s="149">
        <v>138000</v>
      </c>
      <c r="H18" s="149">
        <v>38278.29</v>
      </c>
      <c r="I18" s="149">
        <f t="shared" si="1"/>
        <v>27.74</v>
      </c>
      <c r="J18" s="150">
        <v>3000</v>
      </c>
      <c r="K18" s="150">
        <v>2660</v>
      </c>
      <c r="L18" s="149">
        <f>ROUND((K18/J18)*100,2)</f>
        <v>88.67</v>
      </c>
      <c r="M18" s="150"/>
      <c r="N18" s="150"/>
      <c r="O18" s="150"/>
      <c r="P18" s="150" t="s">
        <v>245</v>
      </c>
      <c r="Q18" s="150"/>
      <c r="R18" s="150"/>
      <c r="S18" s="150"/>
      <c r="T18" s="150"/>
      <c r="U18" s="150"/>
      <c r="V18" s="150"/>
      <c r="W18" s="150"/>
      <c r="X18" s="150"/>
      <c r="Y18" s="150">
        <v>135000</v>
      </c>
      <c r="Z18" s="150">
        <v>35618.29</v>
      </c>
      <c r="AA18" s="149">
        <f aca="true" t="shared" si="4" ref="AA18:AA24">ROUND((Z18/Y18)*100,2)</f>
        <v>26.38</v>
      </c>
      <c r="AB18" s="150">
        <v>2220000</v>
      </c>
      <c r="AC18" s="150">
        <v>21081.46</v>
      </c>
      <c r="AD18" s="149">
        <f>ROUND((AC18/AB18)*100,2)</f>
        <v>0.95</v>
      </c>
      <c r="AE18" s="418">
        <f t="shared" si="2"/>
        <v>138000</v>
      </c>
      <c r="AF18" s="418">
        <f t="shared" si="3"/>
        <v>38278.29</v>
      </c>
    </row>
    <row r="19" spans="1:32" ht="9.75">
      <c r="A19" s="146"/>
      <c r="B19" s="147">
        <v>60095</v>
      </c>
      <c r="C19" s="148" t="s">
        <v>101</v>
      </c>
      <c r="D19" s="149">
        <v>30000</v>
      </c>
      <c r="E19" s="149">
        <v>980.99</v>
      </c>
      <c r="F19" s="149">
        <f t="shared" si="0"/>
        <v>3.27</v>
      </c>
      <c r="G19" s="149">
        <v>30000</v>
      </c>
      <c r="H19" s="149">
        <v>980.99</v>
      </c>
      <c r="I19" s="149">
        <f t="shared" si="1"/>
        <v>3.27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49">
        <v>30000</v>
      </c>
      <c r="Z19" s="149">
        <v>980.99</v>
      </c>
      <c r="AA19" s="149">
        <f t="shared" si="4"/>
        <v>3.27</v>
      </c>
      <c r="AB19" s="150"/>
      <c r="AC19" s="150"/>
      <c r="AD19" s="149"/>
      <c r="AE19" s="418">
        <f t="shared" si="2"/>
        <v>30000</v>
      </c>
      <c r="AF19" s="418">
        <f t="shared" si="3"/>
        <v>980.99</v>
      </c>
    </row>
    <row r="20" spans="1:32" s="153" customFormat="1" ht="9.75">
      <c r="A20" s="142">
        <v>700</v>
      </c>
      <c r="B20" s="143"/>
      <c r="C20" s="144" t="s">
        <v>102</v>
      </c>
      <c r="D20" s="140">
        <f>SUM(D21)</f>
        <v>41283.5</v>
      </c>
      <c r="E20" s="140">
        <f>SUM(E21)</f>
        <v>1646.4</v>
      </c>
      <c r="F20" s="140">
        <f t="shared" si="0"/>
        <v>3.99</v>
      </c>
      <c r="G20" s="140">
        <f>SUM(G21)</f>
        <v>41283.5</v>
      </c>
      <c r="H20" s="140">
        <f>SUM(H21)</f>
        <v>1646.4</v>
      </c>
      <c r="I20" s="140">
        <f t="shared" si="1"/>
        <v>3.99</v>
      </c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140">
        <f>SUM(Y21)</f>
        <v>41283.5</v>
      </c>
      <c r="Z20" s="140">
        <f>SUM(Z21)</f>
        <v>1646.4</v>
      </c>
      <c r="AA20" s="140">
        <f t="shared" si="4"/>
        <v>3.99</v>
      </c>
      <c r="AB20" s="140">
        <f>SUM(AB21)</f>
        <v>0</v>
      </c>
      <c r="AC20" s="140">
        <f>SUM(AC21)</f>
        <v>0</v>
      </c>
      <c r="AD20" s="140">
        <v>0</v>
      </c>
      <c r="AE20" s="418">
        <f t="shared" si="2"/>
        <v>41283.5</v>
      </c>
      <c r="AF20" s="418">
        <f t="shared" si="3"/>
        <v>1646.4</v>
      </c>
    </row>
    <row r="21" spans="1:32" s="153" customFormat="1" ht="16.5">
      <c r="A21" s="146"/>
      <c r="B21" s="147">
        <v>70005</v>
      </c>
      <c r="C21" s="148" t="s">
        <v>103</v>
      </c>
      <c r="D21" s="149">
        <v>41283.5</v>
      </c>
      <c r="E21" s="149">
        <v>1646.4</v>
      </c>
      <c r="F21" s="149">
        <f t="shared" si="0"/>
        <v>3.99</v>
      </c>
      <c r="G21" s="149">
        <v>41283.5</v>
      </c>
      <c r="H21" s="149">
        <v>1646.4</v>
      </c>
      <c r="I21" s="149">
        <f t="shared" si="1"/>
        <v>3.99</v>
      </c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149">
        <v>41283.5</v>
      </c>
      <c r="Z21" s="149">
        <v>1646.4</v>
      </c>
      <c r="AA21" s="149">
        <f t="shared" si="4"/>
        <v>3.99</v>
      </c>
      <c r="AB21" s="149">
        <v>0</v>
      </c>
      <c r="AC21" s="149">
        <v>0</v>
      </c>
      <c r="AD21" s="149">
        <v>0</v>
      </c>
      <c r="AE21" s="418">
        <f t="shared" si="2"/>
        <v>41283.5</v>
      </c>
      <c r="AF21" s="418">
        <f t="shared" si="3"/>
        <v>1646.4</v>
      </c>
    </row>
    <row r="22" spans="1:32" s="155" customFormat="1" ht="9.75">
      <c r="A22" s="142">
        <v>710</v>
      </c>
      <c r="B22" s="154"/>
      <c r="C22" s="144" t="s">
        <v>230</v>
      </c>
      <c r="D22" s="140">
        <f>SUM(D23,D24)</f>
        <v>268000</v>
      </c>
      <c r="E22" s="140">
        <f>SUM(E23,E24)</f>
        <v>1342</v>
      </c>
      <c r="F22" s="140">
        <f t="shared" si="0"/>
        <v>0.5</v>
      </c>
      <c r="G22" s="140">
        <f>SUM(G23,G24)</f>
        <v>268000</v>
      </c>
      <c r="H22" s="140">
        <f>SUM(H23,H24)</f>
        <v>1342</v>
      </c>
      <c r="I22" s="140">
        <f t="shared" si="1"/>
        <v>0.5</v>
      </c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140">
        <f>SUM(Y23,Y24)</f>
        <v>268000</v>
      </c>
      <c r="Z22" s="140">
        <f>SUM(Z23,Z24)</f>
        <v>1342</v>
      </c>
      <c r="AA22" s="140">
        <f t="shared" si="4"/>
        <v>0.5</v>
      </c>
      <c r="AB22" s="140"/>
      <c r="AC22" s="145"/>
      <c r="AD22" s="140"/>
      <c r="AE22" s="418">
        <f t="shared" si="2"/>
        <v>268000</v>
      </c>
      <c r="AF22" s="418">
        <f t="shared" si="3"/>
        <v>1342</v>
      </c>
    </row>
    <row r="23" spans="1:32" s="153" customFormat="1" ht="12.75" customHeight="1">
      <c r="A23" s="146"/>
      <c r="B23" s="147">
        <v>71004</v>
      </c>
      <c r="C23" s="148" t="s">
        <v>133</v>
      </c>
      <c r="D23" s="149">
        <v>250000</v>
      </c>
      <c r="E23" s="150">
        <v>0</v>
      </c>
      <c r="F23" s="149">
        <f t="shared" si="0"/>
        <v>0</v>
      </c>
      <c r="G23" s="150">
        <v>250000</v>
      </c>
      <c r="H23" s="150">
        <v>0</v>
      </c>
      <c r="I23" s="149">
        <f t="shared" si="1"/>
        <v>0</v>
      </c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150">
        <v>250000</v>
      </c>
      <c r="Z23" s="150">
        <v>0</v>
      </c>
      <c r="AA23" s="149">
        <f t="shared" si="4"/>
        <v>0</v>
      </c>
      <c r="AB23" s="149"/>
      <c r="AC23" s="150"/>
      <c r="AD23" s="149"/>
      <c r="AE23" s="418">
        <f t="shared" si="2"/>
        <v>250000</v>
      </c>
      <c r="AF23" s="418">
        <f t="shared" si="3"/>
        <v>0</v>
      </c>
    </row>
    <row r="24" spans="1:32" s="153" customFormat="1" ht="9.75" customHeight="1">
      <c r="A24" s="146"/>
      <c r="B24" s="147">
        <v>71095</v>
      </c>
      <c r="C24" s="148" t="s">
        <v>101</v>
      </c>
      <c r="D24" s="149">
        <v>18000</v>
      </c>
      <c r="E24" s="150">
        <v>1342</v>
      </c>
      <c r="F24" s="149">
        <f t="shared" si="0"/>
        <v>7.46</v>
      </c>
      <c r="G24" s="150">
        <v>18000</v>
      </c>
      <c r="H24" s="150">
        <v>1342</v>
      </c>
      <c r="I24" s="149">
        <f t="shared" si="1"/>
        <v>7.46</v>
      </c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150">
        <v>18000</v>
      </c>
      <c r="Z24" s="150">
        <v>1342</v>
      </c>
      <c r="AA24" s="149">
        <f t="shared" si="4"/>
        <v>7.46</v>
      </c>
      <c r="AB24" s="149"/>
      <c r="AC24" s="150"/>
      <c r="AD24" s="149"/>
      <c r="AE24" s="418">
        <f t="shared" si="2"/>
        <v>18000</v>
      </c>
      <c r="AF24" s="418">
        <f t="shared" si="3"/>
        <v>1342</v>
      </c>
    </row>
    <row r="25" spans="1:32" s="141" customFormat="1" ht="11.25" customHeight="1">
      <c r="A25" s="142">
        <v>750</v>
      </c>
      <c r="B25" s="143"/>
      <c r="C25" s="144" t="s">
        <v>104</v>
      </c>
      <c r="D25" s="140">
        <f>SUM(D26:D31)</f>
        <v>1828154.5</v>
      </c>
      <c r="E25" s="140">
        <f>SUM(E26:E31)</f>
        <v>871557.8699999999</v>
      </c>
      <c r="F25" s="140">
        <f t="shared" si="0"/>
        <v>47.67</v>
      </c>
      <c r="G25" s="140">
        <f>SUM(G26:G31)</f>
        <v>1771154.5</v>
      </c>
      <c r="H25" s="140">
        <f>SUM(H26:H31)</f>
        <v>850360.3699999999</v>
      </c>
      <c r="I25" s="140">
        <f t="shared" si="1"/>
        <v>48.01</v>
      </c>
      <c r="J25" s="140">
        <f>SUM(J26:J31)</f>
        <v>1240400</v>
      </c>
      <c r="K25" s="140">
        <f>SUM(K26:K31)</f>
        <v>600307.7699999999</v>
      </c>
      <c r="L25" s="140">
        <f>ROUND((K25/J25)*100,2)</f>
        <v>48.4</v>
      </c>
      <c r="M25" s="140">
        <f>SUM(M26:M31)</f>
        <v>179030</v>
      </c>
      <c r="N25" s="140">
        <f>SUM(N26:N31)</f>
        <v>78610.84000000001</v>
      </c>
      <c r="O25" s="140">
        <f>SUM(O26:O31)</f>
        <v>89.97999999999999</v>
      </c>
      <c r="P25" s="140"/>
      <c r="Q25" s="140"/>
      <c r="R25" s="140"/>
      <c r="S25" s="140"/>
      <c r="T25" s="140"/>
      <c r="U25" s="140"/>
      <c r="V25" s="140"/>
      <c r="W25" s="140"/>
      <c r="X25" s="140"/>
      <c r="Y25" s="140">
        <f>SUM(Y26:Y31)</f>
        <v>530754.5</v>
      </c>
      <c r="Z25" s="140">
        <f>SUM(Z26:Z31)</f>
        <v>250052.6</v>
      </c>
      <c r="AA25" s="140">
        <f aca="true" t="shared" si="5" ref="AA25:AA31">ROUND((Z25/Y25)*100,2)</f>
        <v>47.11</v>
      </c>
      <c r="AB25" s="140">
        <f>SUM(AB26:AB31)</f>
        <v>57000</v>
      </c>
      <c r="AC25" s="140">
        <f>SUM(AC26:AC31)</f>
        <v>21197.5</v>
      </c>
      <c r="AD25" s="140">
        <f>ROUND((AC25/AB25)*100,2)</f>
        <v>37.19</v>
      </c>
      <c r="AE25" s="418">
        <f t="shared" si="2"/>
        <v>1771154.5</v>
      </c>
      <c r="AF25" s="418">
        <f t="shared" si="3"/>
        <v>850360.3699999999</v>
      </c>
    </row>
    <row r="26" spans="1:32" ht="9.75">
      <c r="A26" s="146"/>
      <c r="B26" s="147">
        <v>75011</v>
      </c>
      <c r="C26" s="148" t="s">
        <v>156</v>
      </c>
      <c r="D26" s="149">
        <v>102775</v>
      </c>
      <c r="E26" s="149">
        <v>56212.92</v>
      </c>
      <c r="F26" s="149">
        <f t="shared" si="0"/>
        <v>54.7</v>
      </c>
      <c r="G26" s="149">
        <v>102775</v>
      </c>
      <c r="H26" s="149">
        <v>56212.92</v>
      </c>
      <c r="I26" s="149">
        <f t="shared" si="1"/>
        <v>54.7</v>
      </c>
      <c r="J26" s="150">
        <v>91600</v>
      </c>
      <c r="K26" s="150">
        <v>48191.1</v>
      </c>
      <c r="L26" s="149">
        <f>ROUND((K26/J26)*100,2)</f>
        <v>52.61</v>
      </c>
      <c r="M26" s="150">
        <v>12850</v>
      </c>
      <c r="N26" s="150">
        <v>5943.1</v>
      </c>
      <c r="O26" s="149">
        <f>ROUND((N26/M26)*100,2)</f>
        <v>46.25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>
        <v>11175</v>
      </c>
      <c r="Z26" s="150">
        <v>8021.82</v>
      </c>
      <c r="AA26" s="149">
        <f t="shared" si="5"/>
        <v>71.78</v>
      </c>
      <c r="AB26" s="149"/>
      <c r="AC26" s="149"/>
      <c r="AD26" s="149"/>
      <c r="AE26" s="418">
        <f t="shared" si="2"/>
        <v>102775</v>
      </c>
      <c r="AF26" s="418">
        <f t="shared" si="3"/>
        <v>56212.92</v>
      </c>
    </row>
    <row r="27" spans="1:32" ht="16.5">
      <c r="A27" s="146"/>
      <c r="B27" s="147">
        <v>75022</v>
      </c>
      <c r="C27" s="148" t="s">
        <v>469</v>
      </c>
      <c r="D27" s="149">
        <v>86150</v>
      </c>
      <c r="E27" s="149">
        <v>42745.4</v>
      </c>
      <c r="F27" s="149">
        <f t="shared" si="0"/>
        <v>49.62</v>
      </c>
      <c r="G27" s="149">
        <v>86150</v>
      </c>
      <c r="H27" s="149">
        <v>42745.4</v>
      </c>
      <c r="I27" s="149">
        <f t="shared" si="1"/>
        <v>49.62</v>
      </c>
      <c r="J27" s="149"/>
      <c r="K27" s="149"/>
      <c r="L27" s="149"/>
      <c r="M27" s="150"/>
      <c r="N27" s="150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49">
        <v>86150</v>
      </c>
      <c r="Z27" s="149">
        <v>42745.4</v>
      </c>
      <c r="AA27" s="149">
        <f t="shared" si="5"/>
        <v>49.62</v>
      </c>
      <c r="AB27" s="149">
        <v>0</v>
      </c>
      <c r="AC27" s="149">
        <v>0</v>
      </c>
      <c r="AD27" s="149">
        <v>0</v>
      </c>
      <c r="AE27" s="418">
        <f t="shared" si="2"/>
        <v>86150</v>
      </c>
      <c r="AF27" s="418">
        <f t="shared" si="3"/>
        <v>42745.4</v>
      </c>
    </row>
    <row r="28" spans="1:32" ht="16.5">
      <c r="A28" s="146"/>
      <c r="B28" s="147">
        <v>75023</v>
      </c>
      <c r="C28" s="148" t="s">
        <v>470</v>
      </c>
      <c r="D28" s="149">
        <v>1457000</v>
      </c>
      <c r="E28" s="149">
        <v>707479.07</v>
      </c>
      <c r="F28" s="149">
        <f t="shared" si="0"/>
        <v>48.56</v>
      </c>
      <c r="G28" s="149">
        <v>1400000</v>
      </c>
      <c r="H28" s="149">
        <v>686281.57</v>
      </c>
      <c r="I28" s="149">
        <f t="shared" si="1"/>
        <v>49.02</v>
      </c>
      <c r="J28" s="149">
        <v>1147800</v>
      </c>
      <c r="K28" s="149">
        <v>551534.48</v>
      </c>
      <c r="L28" s="149">
        <f>ROUND((K28/J28)*100,2)</f>
        <v>48.05</v>
      </c>
      <c r="M28" s="150">
        <v>166180</v>
      </c>
      <c r="N28" s="150">
        <v>72667.74</v>
      </c>
      <c r="O28" s="149">
        <f>ROUND((N28/M28)*100,2)</f>
        <v>43.73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>
        <v>252200</v>
      </c>
      <c r="Z28" s="150">
        <v>134747.09</v>
      </c>
      <c r="AA28" s="149">
        <f t="shared" si="5"/>
        <v>53.43</v>
      </c>
      <c r="AB28" s="149">
        <v>57000</v>
      </c>
      <c r="AC28" s="149">
        <v>21197.5</v>
      </c>
      <c r="AD28" s="149">
        <f>ROUND((AC28/AB28)*100,2)</f>
        <v>37.19</v>
      </c>
      <c r="AE28" s="418">
        <f t="shared" si="2"/>
        <v>1400000</v>
      </c>
      <c r="AF28" s="418">
        <f t="shared" si="3"/>
        <v>686281.57</v>
      </c>
    </row>
    <row r="29" spans="1:32" ht="41.25">
      <c r="A29" s="146"/>
      <c r="B29" s="147">
        <v>75053</v>
      </c>
      <c r="C29" s="148" t="s">
        <v>353</v>
      </c>
      <c r="D29" s="149">
        <v>12770</v>
      </c>
      <c r="E29" s="149">
        <v>10935.35</v>
      </c>
      <c r="F29" s="149">
        <f t="shared" si="0"/>
        <v>85.63</v>
      </c>
      <c r="G29" s="149">
        <v>12770</v>
      </c>
      <c r="H29" s="149">
        <v>10935.35</v>
      </c>
      <c r="I29" s="149">
        <f t="shared" si="1"/>
        <v>85.63</v>
      </c>
      <c r="J29" s="149">
        <v>1000</v>
      </c>
      <c r="K29" s="149">
        <v>582.19</v>
      </c>
      <c r="L29" s="149">
        <f>ROUND((K29/J29)*100,2)</f>
        <v>58.22</v>
      </c>
      <c r="M29" s="150"/>
      <c r="N29" s="150"/>
      <c r="O29" s="149"/>
      <c r="P29" s="150"/>
      <c r="Q29" s="150"/>
      <c r="R29" s="150"/>
      <c r="S29" s="150"/>
      <c r="T29" s="150"/>
      <c r="U29" s="150"/>
      <c r="V29" s="150"/>
      <c r="W29" s="150"/>
      <c r="X29" s="150"/>
      <c r="Y29" s="149">
        <v>11770</v>
      </c>
      <c r="Z29" s="149">
        <v>10353.16</v>
      </c>
      <c r="AA29" s="149">
        <f t="shared" si="5"/>
        <v>87.96</v>
      </c>
      <c r="AB29" s="149"/>
      <c r="AC29" s="149"/>
      <c r="AD29" s="149"/>
      <c r="AE29" s="418">
        <f t="shared" si="2"/>
        <v>12770</v>
      </c>
      <c r="AF29" s="418">
        <f t="shared" si="3"/>
        <v>10935.35</v>
      </c>
    </row>
    <row r="30" spans="1:32" ht="16.5">
      <c r="A30" s="146"/>
      <c r="B30" s="147">
        <v>75075</v>
      </c>
      <c r="C30" s="148" t="s">
        <v>134</v>
      </c>
      <c r="D30" s="149">
        <v>135000</v>
      </c>
      <c r="E30" s="149">
        <v>30986.68</v>
      </c>
      <c r="F30" s="149">
        <f t="shared" si="0"/>
        <v>22.95</v>
      </c>
      <c r="G30" s="149">
        <v>135000</v>
      </c>
      <c r="H30" s="149">
        <v>30986.68</v>
      </c>
      <c r="I30" s="149">
        <f t="shared" si="1"/>
        <v>22.95</v>
      </c>
      <c r="J30" s="150"/>
      <c r="K30" s="150"/>
      <c r="L30" s="149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49">
        <v>135000</v>
      </c>
      <c r="Z30" s="149">
        <v>30986.68</v>
      </c>
      <c r="AA30" s="149">
        <f t="shared" si="5"/>
        <v>22.95</v>
      </c>
      <c r="AB30" s="150"/>
      <c r="AC30" s="150"/>
      <c r="AD30" s="150"/>
      <c r="AE30" s="418">
        <f t="shared" si="2"/>
        <v>135000</v>
      </c>
      <c r="AF30" s="418">
        <f t="shared" si="3"/>
        <v>30986.68</v>
      </c>
    </row>
    <row r="31" spans="1:32" s="153" customFormat="1" ht="10.5" customHeight="1">
      <c r="A31" s="156"/>
      <c r="B31" s="147">
        <v>75095</v>
      </c>
      <c r="C31" s="148" t="s">
        <v>101</v>
      </c>
      <c r="D31" s="149">
        <v>34459.5</v>
      </c>
      <c r="E31" s="150">
        <v>23198.45</v>
      </c>
      <c r="F31" s="149">
        <f t="shared" si="0"/>
        <v>67.32</v>
      </c>
      <c r="G31" s="150">
        <v>34459.5</v>
      </c>
      <c r="H31" s="150">
        <v>23198.45</v>
      </c>
      <c r="I31" s="149">
        <f t="shared" si="1"/>
        <v>67.32</v>
      </c>
      <c r="J31" s="368"/>
      <c r="K31" s="368"/>
      <c r="L31" s="149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150">
        <v>34459.5</v>
      </c>
      <c r="Z31" s="150">
        <v>23198.45</v>
      </c>
      <c r="AA31" s="149">
        <f t="shared" si="5"/>
        <v>67.32</v>
      </c>
      <c r="AB31" s="368"/>
      <c r="AC31" s="368"/>
      <c r="AD31" s="368"/>
      <c r="AE31" s="418">
        <f t="shared" si="2"/>
        <v>34459.5</v>
      </c>
      <c r="AF31" s="418">
        <f t="shared" si="3"/>
        <v>23198.45</v>
      </c>
    </row>
    <row r="32" spans="1:32" s="141" customFormat="1" ht="28.5" customHeight="1">
      <c r="A32" s="142">
        <v>751</v>
      </c>
      <c r="B32" s="143"/>
      <c r="C32" s="144" t="s">
        <v>118</v>
      </c>
      <c r="D32" s="140">
        <f>SUM(D33:D34)</f>
        <v>12205</v>
      </c>
      <c r="E32" s="140">
        <f>SUM(E33:E34)</f>
        <v>10726.44</v>
      </c>
      <c r="F32" s="140">
        <f t="shared" si="0"/>
        <v>87.89</v>
      </c>
      <c r="G32" s="140">
        <f>SUM(G33:G34)</f>
        <v>12205</v>
      </c>
      <c r="H32" s="140">
        <f>SUM(H33:H34)</f>
        <v>10726.44</v>
      </c>
      <c r="I32" s="140">
        <f t="shared" si="1"/>
        <v>87.89</v>
      </c>
      <c r="J32" s="140">
        <f>SUM(J33:J34)</f>
        <v>2489.7</v>
      </c>
      <c r="K32" s="140">
        <f>SUM(K33:K34)</f>
        <v>1543.14</v>
      </c>
      <c r="L32" s="140">
        <f>ROUND((K32/J32)*100,2)</f>
        <v>61.98</v>
      </c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>
        <f>SUM(Y33:Y34)</f>
        <v>9715.3</v>
      </c>
      <c r="Z32" s="140">
        <f>SUM(Z33:Z34)</f>
        <v>9183.3</v>
      </c>
      <c r="AA32" s="140">
        <f>ROUND((Z32/Y32)*100,2)</f>
        <v>94.52</v>
      </c>
      <c r="AB32" s="140"/>
      <c r="AC32" s="140"/>
      <c r="AD32" s="140"/>
      <c r="AE32" s="418">
        <f t="shared" si="2"/>
        <v>12205</v>
      </c>
      <c r="AF32" s="418">
        <f t="shared" si="3"/>
        <v>10726.439999999999</v>
      </c>
    </row>
    <row r="33" spans="1:32" ht="18.75" customHeight="1">
      <c r="A33" s="146"/>
      <c r="B33" s="147">
        <v>75101</v>
      </c>
      <c r="C33" s="148" t="s">
        <v>157</v>
      </c>
      <c r="D33" s="149">
        <v>1065</v>
      </c>
      <c r="E33" s="149">
        <v>533</v>
      </c>
      <c r="F33" s="149">
        <f t="shared" si="0"/>
        <v>50.05</v>
      </c>
      <c r="G33" s="149">
        <v>1065</v>
      </c>
      <c r="H33" s="149">
        <v>533</v>
      </c>
      <c r="I33" s="149">
        <f t="shared" si="1"/>
        <v>50.05</v>
      </c>
      <c r="J33" s="150"/>
      <c r="K33" s="150"/>
      <c r="L33" s="149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49">
        <v>1065</v>
      </c>
      <c r="Z33" s="149">
        <v>533</v>
      </c>
      <c r="AA33" s="149">
        <f>ROUND((Z33/Y33)*100,2)</f>
        <v>50.05</v>
      </c>
      <c r="AB33" s="150"/>
      <c r="AC33" s="150"/>
      <c r="AD33" s="150"/>
      <c r="AE33" s="418">
        <f t="shared" si="2"/>
        <v>1065</v>
      </c>
      <c r="AF33" s="418">
        <f t="shared" si="3"/>
        <v>533</v>
      </c>
    </row>
    <row r="34" spans="1:32" ht="11.25" customHeight="1">
      <c r="A34" s="146"/>
      <c r="B34" s="147">
        <v>75113</v>
      </c>
      <c r="C34" s="148" t="s">
        <v>351</v>
      </c>
      <c r="D34" s="149">
        <v>11140</v>
      </c>
      <c r="E34" s="149">
        <v>10193.44</v>
      </c>
      <c r="F34" s="149">
        <f t="shared" si="0"/>
        <v>91.5</v>
      </c>
      <c r="G34" s="149">
        <v>11140</v>
      </c>
      <c r="H34" s="149">
        <v>10193.44</v>
      </c>
      <c r="I34" s="149">
        <f t="shared" si="1"/>
        <v>91.5</v>
      </c>
      <c r="J34" s="150">
        <v>2489.7</v>
      </c>
      <c r="K34" s="150">
        <v>1543.14</v>
      </c>
      <c r="L34" s="149">
        <f>ROUND((K34/J34)*100,2)</f>
        <v>61.98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49">
        <v>8650.3</v>
      </c>
      <c r="Z34" s="149">
        <v>8650.3</v>
      </c>
      <c r="AA34" s="149">
        <f>ROUND((Z34/Y34)*100,2)</f>
        <v>100</v>
      </c>
      <c r="AB34" s="150"/>
      <c r="AC34" s="150"/>
      <c r="AD34" s="150"/>
      <c r="AE34" s="418">
        <f t="shared" si="2"/>
        <v>11140</v>
      </c>
      <c r="AF34" s="418">
        <f t="shared" si="3"/>
        <v>10193.439999999999</v>
      </c>
    </row>
    <row r="35" spans="1:32" s="141" customFormat="1" ht="19.5">
      <c r="A35" s="142">
        <v>754</v>
      </c>
      <c r="B35" s="143"/>
      <c r="C35" s="144" t="s">
        <v>135</v>
      </c>
      <c r="D35" s="140">
        <f>SUM(D36:D39)</f>
        <v>148400</v>
      </c>
      <c r="E35" s="140">
        <f>SUM(E36:E39)</f>
        <v>64151.409999999996</v>
      </c>
      <c r="F35" s="140">
        <f t="shared" si="0"/>
        <v>43.23</v>
      </c>
      <c r="G35" s="140">
        <f>SUM(G36:G39)</f>
        <v>148400</v>
      </c>
      <c r="H35" s="140">
        <f>SUM(H36:H39)</f>
        <v>64151.409999999996</v>
      </c>
      <c r="I35" s="140">
        <f t="shared" si="1"/>
        <v>43.23</v>
      </c>
      <c r="J35" s="140">
        <f>SUM(J36:J39)</f>
        <v>0</v>
      </c>
      <c r="K35" s="140">
        <f>SUM(K36:K39)</f>
        <v>0</v>
      </c>
      <c r="L35" s="140">
        <v>0</v>
      </c>
      <c r="M35" s="140">
        <f>SUM(M36:M39)</f>
        <v>0</v>
      </c>
      <c r="N35" s="140">
        <f>SUM(N36:N39)</f>
        <v>0</v>
      </c>
      <c r="O35" s="140">
        <v>0</v>
      </c>
      <c r="P35" s="140">
        <f>SUM(P36:P39)</f>
        <v>85000</v>
      </c>
      <c r="Q35" s="140">
        <f>SUM(Q36:Q39)</f>
        <v>40000</v>
      </c>
      <c r="R35" s="140">
        <f>ROUND((Q35/P35)*100,2)</f>
        <v>47.06</v>
      </c>
      <c r="S35" s="145"/>
      <c r="T35" s="145"/>
      <c r="U35" s="145"/>
      <c r="V35" s="145"/>
      <c r="W35" s="145"/>
      <c r="X35" s="145"/>
      <c r="Y35" s="140">
        <f>SUM(Y36:Y39)</f>
        <v>63400</v>
      </c>
      <c r="Z35" s="140">
        <f>SUM(Z36:Z39)</f>
        <v>24151.41</v>
      </c>
      <c r="AA35" s="140">
        <f aca="true" t="shared" si="6" ref="AA35:AA41">ROUND((Z35/Y35)*100,2)</f>
        <v>38.09</v>
      </c>
      <c r="AB35" s="140">
        <f>SUM(AB36:AB39)</f>
        <v>0</v>
      </c>
      <c r="AC35" s="140">
        <f>SUM(AC36:AC39)</f>
        <v>0</v>
      </c>
      <c r="AD35" s="140">
        <v>0</v>
      </c>
      <c r="AE35" s="418">
        <f t="shared" si="2"/>
        <v>148400</v>
      </c>
      <c r="AF35" s="418">
        <f t="shared" si="3"/>
        <v>64151.41</v>
      </c>
    </row>
    <row r="36" spans="1:32" ht="9" customHeight="1">
      <c r="A36" s="146"/>
      <c r="B36" s="147">
        <v>75405</v>
      </c>
      <c r="C36" s="148" t="s">
        <v>409</v>
      </c>
      <c r="D36" s="149">
        <v>10000</v>
      </c>
      <c r="E36" s="149">
        <v>0</v>
      </c>
      <c r="F36" s="149">
        <f t="shared" si="0"/>
        <v>0</v>
      </c>
      <c r="G36" s="149">
        <v>10000</v>
      </c>
      <c r="H36" s="149">
        <v>0</v>
      </c>
      <c r="I36" s="149">
        <f t="shared" si="1"/>
        <v>0</v>
      </c>
      <c r="J36" s="149"/>
      <c r="K36" s="149"/>
      <c r="L36" s="149"/>
      <c r="M36" s="149"/>
      <c r="N36" s="149"/>
      <c r="O36" s="149"/>
      <c r="P36" s="150"/>
      <c r="Q36" s="150"/>
      <c r="R36" s="150"/>
      <c r="S36" s="150"/>
      <c r="T36" s="150"/>
      <c r="U36" s="150"/>
      <c r="V36" s="150"/>
      <c r="W36" s="150"/>
      <c r="X36" s="150"/>
      <c r="Y36" s="149">
        <v>10000</v>
      </c>
      <c r="Z36" s="149">
        <v>0</v>
      </c>
      <c r="AA36" s="149">
        <f t="shared" si="6"/>
        <v>0</v>
      </c>
      <c r="AB36" s="149">
        <v>0</v>
      </c>
      <c r="AC36" s="149">
        <v>0</v>
      </c>
      <c r="AD36" s="149">
        <v>0</v>
      </c>
      <c r="AE36" s="418">
        <f t="shared" si="2"/>
        <v>10000</v>
      </c>
      <c r="AF36" s="418">
        <f t="shared" si="3"/>
        <v>0</v>
      </c>
    </row>
    <row r="37" spans="1:32" ht="9" customHeight="1">
      <c r="A37" s="146"/>
      <c r="B37" s="147">
        <v>75412</v>
      </c>
      <c r="C37" s="148" t="s">
        <v>136</v>
      </c>
      <c r="D37" s="149">
        <v>110000</v>
      </c>
      <c r="E37" s="149">
        <v>60230.56</v>
      </c>
      <c r="F37" s="149">
        <f t="shared" si="0"/>
        <v>54.76</v>
      </c>
      <c r="G37" s="149">
        <v>110000</v>
      </c>
      <c r="H37" s="149">
        <v>60230.56</v>
      </c>
      <c r="I37" s="149">
        <f t="shared" si="1"/>
        <v>54.76</v>
      </c>
      <c r="J37" s="150">
        <v>0</v>
      </c>
      <c r="K37" s="150">
        <v>0</v>
      </c>
      <c r="L37" s="149">
        <v>0</v>
      </c>
      <c r="M37" s="149">
        <v>0</v>
      </c>
      <c r="N37" s="149">
        <v>0</v>
      </c>
      <c r="O37" s="149">
        <v>0</v>
      </c>
      <c r="P37" s="150">
        <v>85000</v>
      </c>
      <c r="Q37" s="150">
        <v>40000</v>
      </c>
      <c r="R37" s="149">
        <f>ROUND((Q37/P37)*100,2)</f>
        <v>47.06</v>
      </c>
      <c r="S37" s="150"/>
      <c r="T37" s="150"/>
      <c r="U37" s="150"/>
      <c r="V37" s="150"/>
      <c r="W37" s="150"/>
      <c r="X37" s="150"/>
      <c r="Y37" s="149">
        <v>25000</v>
      </c>
      <c r="Z37" s="149">
        <v>20230.56</v>
      </c>
      <c r="AA37" s="149">
        <f t="shared" si="6"/>
        <v>80.92</v>
      </c>
      <c r="AB37" s="149"/>
      <c r="AC37" s="149"/>
      <c r="AD37" s="149"/>
      <c r="AE37" s="418">
        <f t="shared" si="2"/>
        <v>110000</v>
      </c>
      <c r="AF37" s="418">
        <f t="shared" si="3"/>
        <v>60230.56</v>
      </c>
    </row>
    <row r="38" spans="1:32" ht="9" customHeight="1">
      <c r="A38" s="146"/>
      <c r="B38" s="147">
        <v>75414</v>
      </c>
      <c r="C38" s="148" t="s">
        <v>137</v>
      </c>
      <c r="D38" s="149">
        <v>5400</v>
      </c>
      <c r="E38" s="149">
        <v>3920.85</v>
      </c>
      <c r="F38" s="149">
        <f t="shared" si="0"/>
        <v>72.61</v>
      </c>
      <c r="G38" s="149">
        <v>5400</v>
      </c>
      <c r="H38" s="149">
        <v>3920.85</v>
      </c>
      <c r="I38" s="149">
        <f t="shared" si="1"/>
        <v>72.61</v>
      </c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49">
        <v>5400</v>
      </c>
      <c r="Z38" s="149">
        <v>3920.85</v>
      </c>
      <c r="AA38" s="149">
        <f t="shared" si="6"/>
        <v>72.61</v>
      </c>
      <c r="AB38" s="150"/>
      <c r="AC38" s="150"/>
      <c r="AD38" s="150"/>
      <c r="AE38" s="418">
        <f t="shared" si="2"/>
        <v>5400</v>
      </c>
      <c r="AF38" s="418">
        <f t="shared" si="3"/>
        <v>3920.85</v>
      </c>
    </row>
    <row r="39" spans="1:32" ht="9" customHeight="1">
      <c r="A39" s="146"/>
      <c r="B39" s="147">
        <v>75421</v>
      </c>
      <c r="C39" s="148" t="s">
        <v>265</v>
      </c>
      <c r="D39" s="149">
        <v>23000</v>
      </c>
      <c r="E39" s="149">
        <v>0</v>
      </c>
      <c r="F39" s="149">
        <f t="shared" si="0"/>
        <v>0</v>
      </c>
      <c r="G39" s="149">
        <v>23000</v>
      </c>
      <c r="H39" s="149">
        <v>0</v>
      </c>
      <c r="I39" s="149">
        <f t="shared" si="1"/>
        <v>0</v>
      </c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49">
        <v>23000</v>
      </c>
      <c r="Z39" s="149">
        <v>0</v>
      </c>
      <c r="AA39" s="149">
        <f t="shared" si="6"/>
        <v>0</v>
      </c>
      <c r="AB39" s="150"/>
      <c r="AC39" s="150"/>
      <c r="AD39" s="149"/>
      <c r="AE39" s="418">
        <f t="shared" si="2"/>
        <v>23000</v>
      </c>
      <c r="AF39" s="418">
        <f t="shared" si="3"/>
        <v>0</v>
      </c>
    </row>
    <row r="40" spans="1:32" ht="48.75">
      <c r="A40" s="142">
        <v>756</v>
      </c>
      <c r="B40" s="143"/>
      <c r="C40" s="144" t="s">
        <v>231</v>
      </c>
      <c r="D40" s="140">
        <f>SUM(D41)</f>
        <v>34000</v>
      </c>
      <c r="E40" s="140">
        <f>SUM(E41)</f>
        <v>21035.94</v>
      </c>
      <c r="F40" s="140">
        <f t="shared" si="0"/>
        <v>61.87</v>
      </c>
      <c r="G40" s="140">
        <f>SUM(G41)</f>
        <v>34000</v>
      </c>
      <c r="H40" s="140">
        <f>SUM(H41)</f>
        <v>21035.94</v>
      </c>
      <c r="I40" s="140">
        <f t="shared" si="1"/>
        <v>61.87</v>
      </c>
      <c r="J40" s="140">
        <f>SUM(J41)</f>
        <v>28000</v>
      </c>
      <c r="K40" s="140">
        <f>SUM(K41)</f>
        <v>18368.82</v>
      </c>
      <c r="L40" s="140">
        <f>ROUND((K40/J40)*100,2)</f>
        <v>65.6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40">
        <f>SUM(Y41)</f>
        <v>6000</v>
      </c>
      <c r="Z40" s="140">
        <f>SUM(Z41)</f>
        <v>2667.12</v>
      </c>
      <c r="AA40" s="140">
        <f>ROUND((Z40/Y40)*100,2)</f>
        <v>44.45</v>
      </c>
      <c r="AB40" s="150"/>
      <c r="AC40" s="150"/>
      <c r="AD40" s="150"/>
      <c r="AE40" s="418">
        <f t="shared" si="2"/>
        <v>34000</v>
      </c>
      <c r="AF40" s="418">
        <f t="shared" si="3"/>
        <v>21035.94</v>
      </c>
    </row>
    <row r="41" spans="1:32" ht="24.75">
      <c r="A41" s="146"/>
      <c r="B41" s="147">
        <v>75647</v>
      </c>
      <c r="C41" s="148" t="s">
        <v>232</v>
      </c>
      <c r="D41" s="149">
        <v>34000</v>
      </c>
      <c r="E41" s="149">
        <v>21035.94</v>
      </c>
      <c r="F41" s="149">
        <f t="shared" si="0"/>
        <v>61.87</v>
      </c>
      <c r="G41" s="149">
        <v>34000</v>
      </c>
      <c r="H41" s="149">
        <v>21035.94</v>
      </c>
      <c r="I41" s="149">
        <f t="shared" si="1"/>
        <v>61.87</v>
      </c>
      <c r="J41" s="149">
        <v>28000</v>
      </c>
      <c r="K41" s="149">
        <v>18368.82</v>
      </c>
      <c r="L41" s="149">
        <f>ROUND((K41/J41)*100,2)</f>
        <v>65.6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>
        <v>6000</v>
      </c>
      <c r="Z41" s="150">
        <v>2667.12</v>
      </c>
      <c r="AA41" s="149">
        <f t="shared" si="6"/>
        <v>44.45</v>
      </c>
      <c r="AB41" s="150"/>
      <c r="AC41" s="150"/>
      <c r="AD41" s="150"/>
      <c r="AE41" s="418">
        <f t="shared" si="2"/>
        <v>34000</v>
      </c>
      <c r="AF41" s="418">
        <f t="shared" si="3"/>
        <v>21035.94</v>
      </c>
    </row>
    <row r="42" spans="1:32" s="141" customFormat="1" ht="12" customHeight="1">
      <c r="A42" s="142">
        <v>757</v>
      </c>
      <c r="B42" s="143"/>
      <c r="C42" s="144" t="s">
        <v>138</v>
      </c>
      <c r="D42" s="140">
        <f>SUM(D43:D43)</f>
        <v>100000</v>
      </c>
      <c r="E42" s="140">
        <f>SUM(E43:E43)</f>
        <v>0</v>
      </c>
      <c r="F42" s="140">
        <f t="shared" si="0"/>
        <v>0</v>
      </c>
      <c r="G42" s="140">
        <f>SUM(G43:G43)</f>
        <v>100000</v>
      </c>
      <c r="H42" s="140">
        <f>SUM(H43:H43)</f>
        <v>0</v>
      </c>
      <c r="I42" s="140">
        <f t="shared" si="1"/>
        <v>0</v>
      </c>
      <c r="J42" s="145"/>
      <c r="K42" s="145"/>
      <c r="L42" s="145"/>
      <c r="M42" s="145"/>
      <c r="N42" s="145"/>
      <c r="O42" s="145"/>
      <c r="P42" s="140"/>
      <c r="Q42" s="140"/>
      <c r="R42" s="140"/>
      <c r="S42" s="140">
        <f>SUM(S43)</f>
        <v>100000</v>
      </c>
      <c r="T42" s="140">
        <f>SUM(T43)</f>
        <v>0</v>
      </c>
      <c r="U42" s="140">
        <f>ROUND((T42/S42)*100,2)</f>
        <v>0</v>
      </c>
      <c r="V42" s="145"/>
      <c r="W42" s="145"/>
      <c r="X42" s="145"/>
      <c r="Y42" s="140">
        <f>SUM(Y43)</f>
        <v>0</v>
      </c>
      <c r="Z42" s="140">
        <f>SUM(Z43)</f>
        <v>0</v>
      </c>
      <c r="AA42" s="140">
        <v>0</v>
      </c>
      <c r="AB42" s="145"/>
      <c r="AC42" s="145"/>
      <c r="AD42" s="145"/>
      <c r="AE42" s="418">
        <f t="shared" si="2"/>
        <v>100000</v>
      </c>
      <c r="AF42" s="418">
        <f t="shared" si="3"/>
        <v>0</v>
      </c>
    </row>
    <row r="43" spans="1:32" ht="23.25" customHeight="1">
      <c r="A43" s="146"/>
      <c r="B43" s="147">
        <v>75702</v>
      </c>
      <c r="C43" s="148" t="s">
        <v>139</v>
      </c>
      <c r="D43" s="149">
        <v>100000</v>
      </c>
      <c r="E43" s="149">
        <v>0</v>
      </c>
      <c r="F43" s="149">
        <f>ROUND((E43/D43)*100,2)</f>
        <v>0</v>
      </c>
      <c r="G43" s="149">
        <v>100000</v>
      </c>
      <c r="H43" s="149">
        <v>0</v>
      </c>
      <c r="I43" s="149">
        <f t="shared" si="1"/>
        <v>0</v>
      </c>
      <c r="J43" s="150"/>
      <c r="K43" s="150"/>
      <c r="L43" s="150"/>
      <c r="M43" s="150"/>
      <c r="N43" s="150"/>
      <c r="O43" s="150"/>
      <c r="P43" s="149"/>
      <c r="Q43" s="149"/>
      <c r="R43" s="149"/>
      <c r="S43" s="149">
        <v>100000</v>
      </c>
      <c r="T43" s="149">
        <v>0</v>
      </c>
      <c r="U43" s="149">
        <f>ROUND((T43/S43)*100,2)</f>
        <v>0</v>
      </c>
      <c r="V43" s="150"/>
      <c r="W43" s="150"/>
      <c r="X43" s="150"/>
      <c r="Y43" s="150"/>
      <c r="Z43" s="150"/>
      <c r="AA43" s="150"/>
      <c r="AB43" s="150"/>
      <c r="AC43" s="150"/>
      <c r="AD43" s="150"/>
      <c r="AE43" s="418">
        <f t="shared" si="2"/>
        <v>100000</v>
      </c>
      <c r="AF43" s="418">
        <f t="shared" si="3"/>
        <v>0</v>
      </c>
    </row>
    <row r="44" spans="1:32" s="153" customFormat="1" ht="9.75">
      <c r="A44" s="142">
        <v>758</v>
      </c>
      <c r="B44" s="143"/>
      <c r="C44" s="144" t="s">
        <v>107</v>
      </c>
      <c r="D44" s="140">
        <f>SUM(D45)</f>
        <v>20000</v>
      </c>
      <c r="E44" s="140">
        <f>SUM(E45)</f>
        <v>0</v>
      </c>
      <c r="F44" s="140">
        <f t="shared" si="0"/>
        <v>0</v>
      </c>
      <c r="G44" s="140">
        <f>SUM(G45)</f>
        <v>20000</v>
      </c>
      <c r="H44" s="140">
        <v>0</v>
      </c>
      <c r="I44" s="140">
        <f t="shared" si="1"/>
        <v>0</v>
      </c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140">
        <f>SUM(Y45)</f>
        <v>20000</v>
      </c>
      <c r="Z44" s="140">
        <v>0</v>
      </c>
      <c r="AA44" s="140">
        <f aca="true" t="shared" si="7" ref="AA44:AA61">ROUND((Z44/Y44)*100,2)</f>
        <v>0</v>
      </c>
      <c r="AB44" s="368"/>
      <c r="AC44" s="368"/>
      <c r="AD44" s="368"/>
      <c r="AE44" s="418">
        <f t="shared" si="2"/>
        <v>20000</v>
      </c>
      <c r="AF44" s="418">
        <f t="shared" si="3"/>
        <v>0</v>
      </c>
    </row>
    <row r="45" spans="1:32" s="153" customFormat="1" ht="9.75">
      <c r="A45" s="146"/>
      <c r="B45" s="147">
        <v>75818</v>
      </c>
      <c r="C45" s="148" t="s">
        <v>140</v>
      </c>
      <c r="D45" s="149">
        <v>20000</v>
      </c>
      <c r="E45" s="149">
        <v>0</v>
      </c>
      <c r="F45" s="149">
        <f>ROUND((E45/D45)*100,2)</f>
        <v>0</v>
      </c>
      <c r="G45" s="149">
        <v>20000</v>
      </c>
      <c r="H45" s="149">
        <v>0</v>
      </c>
      <c r="I45" s="149">
        <f t="shared" si="1"/>
        <v>0</v>
      </c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149">
        <v>20000</v>
      </c>
      <c r="Z45" s="149">
        <v>0</v>
      </c>
      <c r="AA45" s="149">
        <f t="shared" si="7"/>
        <v>0</v>
      </c>
      <c r="AB45" s="368"/>
      <c r="AC45" s="368"/>
      <c r="AD45" s="368"/>
      <c r="AE45" s="418">
        <f t="shared" si="2"/>
        <v>20000</v>
      </c>
      <c r="AF45" s="418">
        <f t="shared" si="3"/>
        <v>0</v>
      </c>
    </row>
    <row r="46" spans="1:32" s="141" customFormat="1" ht="9.75">
      <c r="A46" s="157">
        <v>801</v>
      </c>
      <c r="B46" s="158"/>
      <c r="C46" s="144" t="s">
        <v>109</v>
      </c>
      <c r="D46" s="145">
        <f>SUM(D47,D48,D49,D50,D51,D52,D53,D54)</f>
        <v>6029285</v>
      </c>
      <c r="E46" s="145">
        <f>SUM(E47,E48,E49,E50,E51,E52,E53,E54)</f>
        <v>2516722.19</v>
      </c>
      <c r="F46" s="140">
        <f aca="true" t="shared" si="8" ref="F46:F57">ROUND((E46/D46)*100,2)</f>
        <v>41.74</v>
      </c>
      <c r="G46" s="145">
        <f>SUM(G47,G48,G49,G50,G51,G52,G53,G54)</f>
        <v>5596285</v>
      </c>
      <c r="H46" s="145">
        <f>SUM(H47,H48,H49,H50,H51,H52,H53,H54)</f>
        <v>2515014.19</v>
      </c>
      <c r="I46" s="140">
        <f aca="true" t="shared" si="9" ref="I46:I57">ROUND((H46/G46)*100,2)</f>
        <v>44.94</v>
      </c>
      <c r="J46" s="145">
        <f>SUM(J47,J48,J49,J50,J51,J52,J53,J54)</f>
        <v>4065804</v>
      </c>
      <c r="K46" s="145">
        <f>SUM(K47,K48,K49,K50,K51,K52,K53,K54)</f>
        <v>1935535.7900000003</v>
      </c>
      <c r="L46" s="140">
        <f>ROUND((K46/J46)*100,2)</f>
        <v>47.61</v>
      </c>
      <c r="M46" s="145">
        <f>SUM(M47,M48,M49,M50,M51,M52,M53,M54)</f>
        <v>628773</v>
      </c>
      <c r="N46" s="145">
        <f>SUM(N47,N48,N49,N50,N51,N52,N53,N54)</f>
        <v>272406.35</v>
      </c>
      <c r="O46" s="140">
        <f>ROUND((N46/M46)*100,2)</f>
        <v>43.32</v>
      </c>
      <c r="P46" s="145">
        <f>SUM(P47,P48,P49,P50,P51,P52,P53,P54)</f>
        <v>15300</v>
      </c>
      <c r="Q46" s="145">
        <f>SUM(Q47,Q48,Q49,Q50,Q51,Q52,Q53,Q54)</f>
        <v>7632</v>
      </c>
      <c r="R46" s="140">
        <f>ROUND((Q46/P46)*100,2)</f>
        <v>49.88</v>
      </c>
      <c r="S46" s="145"/>
      <c r="T46" s="145"/>
      <c r="U46" s="145"/>
      <c r="V46" s="145"/>
      <c r="W46" s="145"/>
      <c r="X46" s="145"/>
      <c r="Y46" s="145">
        <f>SUM(Y47,Y48,Y49,Y50,Y51,Y52,Y53,Y54)</f>
        <v>1515181</v>
      </c>
      <c r="Z46" s="145">
        <f>SUM(Z47,Z48,Z49,Z50,Z51,Z52,Z53,Z54)</f>
        <v>571846.4</v>
      </c>
      <c r="AA46" s="140">
        <f t="shared" si="7"/>
        <v>37.74</v>
      </c>
      <c r="AB46" s="145">
        <f>SUM(AB47,AB48,AB49,AB50,AB51,AB52,AB53,AB54)</f>
        <v>433000</v>
      </c>
      <c r="AC46" s="145">
        <f>SUM(AC47,AC48,AC49,AC50,AC51,AC52,AC53,AC54)</f>
        <v>1708</v>
      </c>
      <c r="AD46" s="140">
        <f>ROUND((AC46/AB46)*100,2)</f>
        <v>0.39</v>
      </c>
      <c r="AE46" s="418">
        <f t="shared" si="2"/>
        <v>5596285</v>
      </c>
      <c r="AF46" s="418">
        <f t="shared" si="3"/>
        <v>2515014.1900000004</v>
      </c>
    </row>
    <row r="47" spans="1:32" ht="9.75">
      <c r="A47" s="159"/>
      <c r="B47" s="160">
        <v>80101</v>
      </c>
      <c r="C47" s="148" t="s">
        <v>110</v>
      </c>
      <c r="D47" s="150">
        <v>3527399</v>
      </c>
      <c r="E47" s="150">
        <v>1376487.22</v>
      </c>
      <c r="F47" s="149">
        <f t="shared" si="8"/>
        <v>39.02</v>
      </c>
      <c r="G47" s="150">
        <v>3094399</v>
      </c>
      <c r="H47" s="150">
        <v>1374779.22</v>
      </c>
      <c r="I47" s="149">
        <f t="shared" si="9"/>
        <v>44.43</v>
      </c>
      <c r="J47" s="150">
        <v>2343546</v>
      </c>
      <c r="K47" s="150">
        <v>1115758.95</v>
      </c>
      <c r="L47" s="149">
        <f>ROUND((K47/J47)*100,2)</f>
        <v>47.61</v>
      </c>
      <c r="M47" s="150">
        <v>361137</v>
      </c>
      <c r="N47" s="150">
        <v>158993.33</v>
      </c>
      <c r="O47" s="149">
        <f>ROUND((N47/M47)*100,2)</f>
        <v>44.03</v>
      </c>
      <c r="P47" s="150"/>
      <c r="Q47" s="150"/>
      <c r="R47" s="150"/>
      <c r="S47" s="150" t="s">
        <v>245</v>
      </c>
      <c r="T47" s="150"/>
      <c r="U47" s="150"/>
      <c r="V47" s="150"/>
      <c r="W47" s="150"/>
      <c r="X47" s="150"/>
      <c r="Y47" s="150">
        <v>750853</v>
      </c>
      <c r="Z47" s="150">
        <v>259020.27</v>
      </c>
      <c r="AA47" s="149">
        <f t="shared" si="7"/>
        <v>34.5</v>
      </c>
      <c r="AB47" s="150">
        <v>433000</v>
      </c>
      <c r="AC47" s="150">
        <v>1708</v>
      </c>
      <c r="AD47" s="149">
        <f>ROUND((AC47/AB47)*100,2)</f>
        <v>0.39</v>
      </c>
      <c r="AE47" s="418">
        <f t="shared" si="2"/>
        <v>3094399</v>
      </c>
      <c r="AF47" s="418">
        <f t="shared" si="3"/>
        <v>1374779.22</v>
      </c>
    </row>
    <row r="48" spans="1:32" ht="17.25" customHeight="1">
      <c r="A48" s="159"/>
      <c r="B48" s="160">
        <v>80103</v>
      </c>
      <c r="C48" s="148" t="s">
        <v>233</v>
      </c>
      <c r="D48" s="150">
        <v>207482</v>
      </c>
      <c r="E48" s="150">
        <v>100650.47</v>
      </c>
      <c r="F48" s="149">
        <f t="shared" si="8"/>
        <v>48.51</v>
      </c>
      <c r="G48" s="150">
        <v>207482</v>
      </c>
      <c r="H48" s="150">
        <v>100650.47</v>
      </c>
      <c r="I48" s="149">
        <f t="shared" si="9"/>
        <v>48.51</v>
      </c>
      <c r="J48" s="150">
        <v>163278</v>
      </c>
      <c r="K48" s="150">
        <v>77400.33</v>
      </c>
      <c r="L48" s="149">
        <f>ROUND((K48/J48)*100,2)</f>
        <v>47.4</v>
      </c>
      <c r="M48" s="150">
        <v>25662</v>
      </c>
      <c r="N48" s="150">
        <v>10983.01</v>
      </c>
      <c r="O48" s="149">
        <f>ROUND((N48/M48)*100,2)</f>
        <v>42.8</v>
      </c>
      <c r="P48" s="150"/>
      <c r="Q48" s="150"/>
      <c r="R48" s="150"/>
      <c r="S48" s="150"/>
      <c r="T48" s="150"/>
      <c r="U48" s="150"/>
      <c r="V48" s="150"/>
      <c r="W48" s="150"/>
      <c r="X48" s="150"/>
      <c r="Y48" s="150">
        <v>44204</v>
      </c>
      <c r="Z48" s="150">
        <v>23250.14</v>
      </c>
      <c r="AA48" s="149">
        <f t="shared" si="7"/>
        <v>52.6</v>
      </c>
      <c r="AB48" s="150"/>
      <c r="AC48" s="150"/>
      <c r="AD48" s="149"/>
      <c r="AE48" s="418">
        <f t="shared" si="2"/>
        <v>207482</v>
      </c>
      <c r="AF48" s="418">
        <f t="shared" si="3"/>
        <v>100650.47</v>
      </c>
    </row>
    <row r="49" spans="1:32" ht="15.75" customHeight="1">
      <c r="A49" s="159"/>
      <c r="B49" s="160">
        <v>80104</v>
      </c>
      <c r="C49" s="148" t="s">
        <v>195</v>
      </c>
      <c r="D49" s="150">
        <v>426106</v>
      </c>
      <c r="E49" s="150">
        <v>222406.45</v>
      </c>
      <c r="F49" s="149">
        <f t="shared" si="8"/>
        <v>52.2</v>
      </c>
      <c r="G49" s="150">
        <v>426106</v>
      </c>
      <c r="H49" s="150">
        <v>222406.45</v>
      </c>
      <c r="I49" s="149">
        <f t="shared" si="9"/>
        <v>52.2</v>
      </c>
      <c r="J49" s="150">
        <v>308250</v>
      </c>
      <c r="K49" s="150">
        <v>163164.38</v>
      </c>
      <c r="L49" s="149">
        <f>ROUND((K49/J49)*100,2)</f>
        <v>52.93</v>
      </c>
      <c r="M49" s="150">
        <v>46250</v>
      </c>
      <c r="N49" s="150">
        <v>22622.36</v>
      </c>
      <c r="O49" s="149">
        <f>ROUND((N49/M49)*100,2)</f>
        <v>48.91</v>
      </c>
      <c r="P49" s="150"/>
      <c r="Q49" s="150"/>
      <c r="R49" s="150"/>
      <c r="S49" s="150"/>
      <c r="T49" s="150"/>
      <c r="U49" s="150"/>
      <c r="V49" s="150"/>
      <c r="W49" s="150"/>
      <c r="X49" s="150"/>
      <c r="Y49" s="150">
        <v>117856</v>
      </c>
      <c r="Z49" s="150">
        <v>59242.07</v>
      </c>
      <c r="AA49" s="149">
        <f t="shared" si="7"/>
        <v>50.27</v>
      </c>
      <c r="AB49" s="150"/>
      <c r="AC49" s="150"/>
      <c r="AD49" s="150"/>
      <c r="AE49" s="418">
        <f t="shared" si="2"/>
        <v>426106</v>
      </c>
      <c r="AF49" s="418">
        <f t="shared" si="3"/>
        <v>222406.45</v>
      </c>
    </row>
    <row r="50" spans="1:32" ht="9.75">
      <c r="A50" s="159"/>
      <c r="B50" s="160">
        <v>80110</v>
      </c>
      <c r="C50" s="148" t="s">
        <v>141</v>
      </c>
      <c r="D50" s="150">
        <v>1429640</v>
      </c>
      <c r="E50" s="150">
        <v>620865.76</v>
      </c>
      <c r="F50" s="149">
        <f t="shared" si="8"/>
        <v>43.43</v>
      </c>
      <c r="G50" s="150">
        <v>1429640</v>
      </c>
      <c r="H50" s="150">
        <v>620865.76</v>
      </c>
      <c r="I50" s="149">
        <f t="shared" si="9"/>
        <v>43.43</v>
      </c>
      <c r="J50" s="150">
        <v>1105270</v>
      </c>
      <c r="K50" s="150">
        <v>510770.85</v>
      </c>
      <c r="L50" s="149">
        <f>ROUND((K50/J50)*100,2)</f>
        <v>46.21</v>
      </c>
      <c r="M50" s="150">
        <v>174000</v>
      </c>
      <c r="N50" s="150">
        <v>70848.16</v>
      </c>
      <c r="O50" s="149">
        <f>ROUND((N50/M50)*100,2)</f>
        <v>40.72</v>
      </c>
      <c r="P50" s="150"/>
      <c r="Q50" s="150"/>
      <c r="R50" s="150"/>
      <c r="S50" s="150"/>
      <c r="T50" s="150"/>
      <c r="U50" s="150"/>
      <c r="V50" s="150"/>
      <c r="W50" s="150"/>
      <c r="X50" s="150"/>
      <c r="Y50" s="150">
        <v>324370</v>
      </c>
      <c r="Z50" s="150">
        <v>110094.91</v>
      </c>
      <c r="AA50" s="149">
        <f t="shared" si="7"/>
        <v>33.94</v>
      </c>
      <c r="AB50" s="150"/>
      <c r="AC50" s="150"/>
      <c r="AD50" s="149"/>
      <c r="AE50" s="418">
        <f t="shared" si="2"/>
        <v>1429640</v>
      </c>
      <c r="AF50" s="418">
        <f t="shared" si="3"/>
        <v>620865.76</v>
      </c>
    </row>
    <row r="51" spans="1:32" ht="12" customHeight="1">
      <c r="A51" s="159"/>
      <c r="B51" s="160">
        <v>80113</v>
      </c>
      <c r="C51" s="148" t="s">
        <v>142</v>
      </c>
      <c r="D51" s="150">
        <v>90300</v>
      </c>
      <c r="E51" s="150">
        <v>39492</v>
      </c>
      <c r="F51" s="149">
        <f t="shared" si="8"/>
        <v>43.73</v>
      </c>
      <c r="G51" s="150">
        <v>90300</v>
      </c>
      <c r="H51" s="150">
        <v>39492</v>
      </c>
      <c r="I51" s="149">
        <f t="shared" si="9"/>
        <v>43.73</v>
      </c>
      <c r="J51" s="150"/>
      <c r="K51" s="150"/>
      <c r="L51" s="150"/>
      <c r="M51" s="150"/>
      <c r="N51" s="150"/>
      <c r="O51" s="150"/>
      <c r="P51" s="150">
        <v>15300</v>
      </c>
      <c r="Q51" s="150">
        <v>7632</v>
      </c>
      <c r="R51" s="149">
        <f>ROUND((Q51/P51)*100,2)</f>
        <v>49.88</v>
      </c>
      <c r="S51" s="150"/>
      <c r="T51" s="150"/>
      <c r="U51" s="150"/>
      <c r="V51" s="150"/>
      <c r="W51" s="150"/>
      <c r="X51" s="150"/>
      <c r="Y51" s="150">
        <v>75000</v>
      </c>
      <c r="Z51" s="150">
        <v>31860</v>
      </c>
      <c r="AA51" s="150">
        <f t="shared" si="7"/>
        <v>42.48</v>
      </c>
      <c r="AB51" s="150"/>
      <c r="AC51" s="150"/>
      <c r="AD51" s="150"/>
      <c r="AE51" s="418">
        <f t="shared" si="2"/>
        <v>90300</v>
      </c>
      <c r="AF51" s="418">
        <f t="shared" si="3"/>
        <v>39492</v>
      </c>
    </row>
    <row r="52" spans="1:32" ht="14.25" customHeight="1">
      <c r="A52" s="159"/>
      <c r="B52" s="160">
        <v>80146</v>
      </c>
      <c r="C52" s="148" t="s">
        <v>143</v>
      </c>
      <c r="D52" s="150">
        <v>17330</v>
      </c>
      <c r="E52" s="150">
        <v>3482.5</v>
      </c>
      <c r="F52" s="149">
        <f t="shared" si="8"/>
        <v>20.1</v>
      </c>
      <c r="G52" s="150">
        <v>17330</v>
      </c>
      <c r="H52" s="150">
        <v>3482.5</v>
      </c>
      <c r="I52" s="149">
        <f t="shared" si="9"/>
        <v>20.1</v>
      </c>
      <c r="J52" s="150"/>
      <c r="K52" s="150"/>
      <c r="L52" s="149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>
        <v>17330</v>
      </c>
      <c r="Z52" s="150">
        <v>3482.5</v>
      </c>
      <c r="AA52" s="149">
        <f t="shared" si="7"/>
        <v>20.1</v>
      </c>
      <c r="AB52" s="150"/>
      <c r="AC52" s="150"/>
      <c r="AD52" s="150"/>
      <c r="AE52" s="418">
        <f t="shared" si="2"/>
        <v>17330</v>
      </c>
      <c r="AF52" s="418">
        <f t="shared" si="3"/>
        <v>3482.5</v>
      </c>
    </row>
    <row r="53" spans="1:32" ht="14.25" customHeight="1">
      <c r="A53" s="159"/>
      <c r="B53" s="160">
        <v>80148</v>
      </c>
      <c r="C53" s="148" t="s">
        <v>316</v>
      </c>
      <c r="D53" s="150">
        <v>274148</v>
      </c>
      <c r="E53" s="150">
        <v>110677.79</v>
      </c>
      <c r="F53" s="149">
        <f t="shared" si="8"/>
        <v>40.37</v>
      </c>
      <c r="G53" s="150">
        <v>274148</v>
      </c>
      <c r="H53" s="150">
        <v>110677.79</v>
      </c>
      <c r="I53" s="149">
        <f t="shared" si="9"/>
        <v>40.37</v>
      </c>
      <c r="J53" s="150">
        <v>145460</v>
      </c>
      <c r="K53" s="150">
        <v>68441.28</v>
      </c>
      <c r="L53" s="149">
        <f>ROUND((K53/J53)*100,2)</f>
        <v>47.05</v>
      </c>
      <c r="M53" s="150">
        <v>21724</v>
      </c>
      <c r="N53" s="150">
        <v>8959.49</v>
      </c>
      <c r="O53" s="149">
        <f>ROUND((N53/M53)*100,2)</f>
        <v>41.24</v>
      </c>
      <c r="P53" s="150"/>
      <c r="Q53" s="150"/>
      <c r="R53" s="150"/>
      <c r="S53" s="150"/>
      <c r="T53" s="150"/>
      <c r="U53" s="150"/>
      <c r="V53" s="150"/>
      <c r="W53" s="150"/>
      <c r="X53" s="150"/>
      <c r="Y53" s="150">
        <v>128688</v>
      </c>
      <c r="Z53" s="150">
        <v>42236.51</v>
      </c>
      <c r="AA53" s="149">
        <f t="shared" si="7"/>
        <v>32.82</v>
      </c>
      <c r="AB53" s="150"/>
      <c r="AC53" s="150"/>
      <c r="AD53" s="150"/>
      <c r="AE53" s="418">
        <f t="shared" si="2"/>
        <v>274148</v>
      </c>
      <c r="AF53" s="418">
        <f t="shared" si="3"/>
        <v>110677.79000000001</v>
      </c>
    </row>
    <row r="54" spans="1:32" ht="9.75" customHeight="1">
      <c r="A54" s="159"/>
      <c r="B54" s="160">
        <v>80195</v>
      </c>
      <c r="C54" s="148" t="s">
        <v>101</v>
      </c>
      <c r="D54" s="150">
        <v>56880</v>
      </c>
      <c r="E54" s="150">
        <v>42660</v>
      </c>
      <c r="F54" s="149">
        <f t="shared" si="8"/>
        <v>75</v>
      </c>
      <c r="G54" s="150">
        <v>56880</v>
      </c>
      <c r="H54" s="150">
        <v>42660</v>
      </c>
      <c r="I54" s="149">
        <f t="shared" si="9"/>
        <v>75</v>
      </c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>
        <v>56880</v>
      </c>
      <c r="Z54" s="150">
        <v>42660</v>
      </c>
      <c r="AA54" s="149">
        <f t="shared" si="7"/>
        <v>75</v>
      </c>
      <c r="AB54" s="150"/>
      <c r="AC54" s="150"/>
      <c r="AD54" s="150"/>
      <c r="AE54" s="418">
        <f t="shared" si="2"/>
        <v>56880</v>
      </c>
      <c r="AF54" s="418">
        <f t="shared" si="3"/>
        <v>42660</v>
      </c>
    </row>
    <row r="55" spans="1:32" s="141" customFormat="1" ht="9.75">
      <c r="A55" s="142">
        <v>851</v>
      </c>
      <c r="B55" s="143"/>
      <c r="C55" s="144" t="s">
        <v>144</v>
      </c>
      <c r="D55" s="140">
        <f>SUM(D56,D57,D58)</f>
        <v>2219049</v>
      </c>
      <c r="E55" s="140">
        <f>SUM(E56,E57,E58)</f>
        <v>913412.5800000001</v>
      </c>
      <c r="F55" s="140">
        <f t="shared" si="8"/>
        <v>41.16</v>
      </c>
      <c r="G55" s="140">
        <f>SUM(G56,G57,G58)</f>
        <v>36832</v>
      </c>
      <c r="H55" s="140">
        <f>SUM(H56,H57,H58)</f>
        <v>23548.16</v>
      </c>
      <c r="I55" s="140">
        <f t="shared" si="9"/>
        <v>63.93</v>
      </c>
      <c r="J55" s="140">
        <f>SUM(J56,J57,J58)</f>
        <v>4152</v>
      </c>
      <c r="K55" s="140">
        <f>SUM(K56,K57,K58)</f>
        <v>1239</v>
      </c>
      <c r="L55" s="140">
        <f>ROUND((K55/J55)*100,2)</f>
        <v>29.84</v>
      </c>
      <c r="M55" s="140"/>
      <c r="N55" s="140"/>
      <c r="O55" s="140"/>
      <c r="P55" s="145">
        <f>SUM(P56,P57,P58,P59,P60,P61,P62)</f>
        <v>7448</v>
      </c>
      <c r="Q55" s="145">
        <f>SUM(Q56,Q57,Q58,Q59,Q60,Q61,Q62)</f>
        <v>6224</v>
      </c>
      <c r="R55" s="140">
        <f>ROUND((Q55/P55)*100,2)</f>
        <v>83.57</v>
      </c>
      <c r="S55" s="145"/>
      <c r="T55" s="145"/>
      <c r="U55" s="145"/>
      <c r="V55" s="145"/>
      <c r="W55" s="145"/>
      <c r="X55" s="145"/>
      <c r="Y55" s="140">
        <f>SUM(Y56,Y57,Y58)</f>
        <v>25232</v>
      </c>
      <c r="Z55" s="140">
        <f>SUM(Z56,Z57,Z58)</f>
        <v>16085.16</v>
      </c>
      <c r="AA55" s="140">
        <f t="shared" si="7"/>
        <v>63.75</v>
      </c>
      <c r="AB55" s="140">
        <f>SUM(AB56,AB57,AB58)</f>
        <v>2182217</v>
      </c>
      <c r="AC55" s="140">
        <f>SUM(AC56,AC57,AC58)</f>
        <v>889864.42</v>
      </c>
      <c r="AD55" s="140">
        <f>ROUND((AC55/AB55)*100,2)</f>
        <v>40.78</v>
      </c>
      <c r="AE55" s="418">
        <f t="shared" si="2"/>
        <v>36832</v>
      </c>
      <c r="AF55" s="418">
        <f t="shared" si="3"/>
        <v>23548.16</v>
      </c>
    </row>
    <row r="56" spans="1:32" ht="10.5" customHeight="1">
      <c r="A56" s="146"/>
      <c r="B56" s="147">
        <v>85121</v>
      </c>
      <c r="C56" s="148" t="s">
        <v>145</v>
      </c>
      <c r="D56" s="149">
        <v>2190217</v>
      </c>
      <c r="E56" s="149">
        <v>894864.42</v>
      </c>
      <c r="F56" s="149">
        <f t="shared" si="8"/>
        <v>40.86</v>
      </c>
      <c r="G56" s="149">
        <v>8000</v>
      </c>
      <c r="H56" s="149">
        <v>5000</v>
      </c>
      <c r="I56" s="149">
        <f t="shared" si="9"/>
        <v>62.5</v>
      </c>
      <c r="J56" s="150"/>
      <c r="K56" s="150"/>
      <c r="L56" s="150"/>
      <c r="M56" s="149"/>
      <c r="N56" s="149"/>
      <c r="O56" s="149"/>
      <c r="P56" s="150">
        <v>5000</v>
      </c>
      <c r="Q56" s="150">
        <v>5000</v>
      </c>
      <c r="R56" s="149">
        <f>ROUND((Q56/P56)*100,2)</f>
        <v>100</v>
      </c>
      <c r="S56" s="150"/>
      <c r="T56" s="150"/>
      <c r="U56" s="150"/>
      <c r="V56" s="150"/>
      <c r="W56" s="150"/>
      <c r="X56" s="150"/>
      <c r="Y56" s="149">
        <v>3000</v>
      </c>
      <c r="Z56" s="149">
        <v>0</v>
      </c>
      <c r="AA56" s="149">
        <f t="shared" si="7"/>
        <v>0</v>
      </c>
      <c r="AB56" s="149">
        <v>2182217</v>
      </c>
      <c r="AC56" s="149">
        <v>889864.42</v>
      </c>
      <c r="AD56" s="149">
        <f>ROUND((AC56/AB56)*100,2)</f>
        <v>40.78</v>
      </c>
      <c r="AE56" s="418">
        <f t="shared" si="2"/>
        <v>8000</v>
      </c>
      <c r="AF56" s="418">
        <f t="shared" si="3"/>
        <v>5000</v>
      </c>
    </row>
    <row r="57" spans="1:32" ht="14.25" customHeight="1">
      <c r="A57" s="146"/>
      <c r="B57" s="147">
        <v>85153</v>
      </c>
      <c r="C57" s="148" t="s">
        <v>146</v>
      </c>
      <c r="D57" s="149">
        <v>1220</v>
      </c>
      <c r="E57" s="149">
        <v>1220</v>
      </c>
      <c r="F57" s="149">
        <f t="shared" si="8"/>
        <v>100</v>
      </c>
      <c r="G57" s="149">
        <v>1220</v>
      </c>
      <c r="H57" s="149">
        <v>1220</v>
      </c>
      <c r="I57" s="149">
        <f t="shared" si="9"/>
        <v>100</v>
      </c>
      <c r="J57" s="150"/>
      <c r="K57" s="150"/>
      <c r="L57" s="150"/>
      <c r="M57" s="149"/>
      <c r="N57" s="149"/>
      <c r="O57" s="149"/>
      <c r="P57" s="150"/>
      <c r="Q57" s="150"/>
      <c r="R57" s="150"/>
      <c r="S57" s="150"/>
      <c r="T57" s="150"/>
      <c r="U57" s="150"/>
      <c r="V57" s="150"/>
      <c r="W57" s="150"/>
      <c r="X57" s="150"/>
      <c r="Y57" s="149">
        <v>1220</v>
      </c>
      <c r="Z57" s="149">
        <v>1220</v>
      </c>
      <c r="AA57" s="149">
        <f t="shared" si="7"/>
        <v>100</v>
      </c>
      <c r="AB57" s="150"/>
      <c r="AC57" s="150"/>
      <c r="AD57" s="149"/>
      <c r="AE57" s="418">
        <f t="shared" si="2"/>
        <v>1220</v>
      </c>
      <c r="AF57" s="418">
        <f t="shared" si="3"/>
        <v>1220</v>
      </c>
    </row>
    <row r="58" spans="1:32" ht="9.75">
      <c r="A58" s="146"/>
      <c r="B58" s="147">
        <v>85154</v>
      </c>
      <c r="C58" s="148" t="s">
        <v>147</v>
      </c>
      <c r="D58" s="149">
        <v>27612</v>
      </c>
      <c r="E58" s="149">
        <v>17328.16</v>
      </c>
      <c r="F58" s="149">
        <f>ROUND((E58/D58)*100,2)</f>
        <v>62.76</v>
      </c>
      <c r="G58" s="149">
        <v>27612</v>
      </c>
      <c r="H58" s="149">
        <v>17328.16</v>
      </c>
      <c r="I58" s="149">
        <f>ROUND((H58/G58)*100,2)</f>
        <v>62.76</v>
      </c>
      <c r="J58" s="150">
        <v>4152</v>
      </c>
      <c r="K58" s="150">
        <v>1239</v>
      </c>
      <c r="L58" s="149">
        <f>ROUND((K58/J58)*100,2)</f>
        <v>29.84</v>
      </c>
      <c r="M58" s="150"/>
      <c r="N58" s="150"/>
      <c r="O58" s="150"/>
      <c r="P58" s="150">
        <v>2448</v>
      </c>
      <c r="Q58" s="150">
        <v>1224</v>
      </c>
      <c r="R58" s="149">
        <f>ROUND((Q58/P58)*100,2)</f>
        <v>50</v>
      </c>
      <c r="S58" s="150"/>
      <c r="T58" s="150"/>
      <c r="U58" s="150"/>
      <c r="V58" s="150"/>
      <c r="W58" s="150"/>
      <c r="X58" s="150"/>
      <c r="Y58" s="150">
        <v>21012</v>
      </c>
      <c r="Z58" s="150">
        <v>14865.16</v>
      </c>
      <c r="AA58" s="149">
        <f t="shared" si="7"/>
        <v>70.75</v>
      </c>
      <c r="AB58" s="150"/>
      <c r="AC58" s="150"/>
      <c r="AD58" s="150"/>
      <c r="AE58" s="418">
        <f t="shared" si="2"/>
        <v>27612</v>
      </c>
      <c r="AF58" s="418">
        <f t="shared" si="3"/>
        <v>17328.16</v>
      </c>
    </row>
    <row r="59" spans="1:32" s="155" customFormat="1" ht="9.75">
      <c r="A59" s="161">
        <v>852</v>
      </c>
      <c r="B59" s="143"/>
      <c r="C59" s="144" t="s">
        <v>111</v>
      </c>
      <c r="D59" s="162">
        <f>SUM(D60,D62,D63,D64,D65,D66,D67,D61)</f>
        <v>2699904</v>
      </c>
      <c r="E59" s="140">
        <f>SUM(E60,E62,E63,E64,E65,E66,E67,E61)</f>
        <v>1309373.3</v>
      </c>
      <c r="F59" s="140">
        <f>ROUND((E59/D59)*100,2)</f>
        <v>48.5</v>
      </c>
      <c r="G59" s="140">
        <f>SUM(G60,G62,G63,G64,G65,G66,G67,G61)</f>
        <v>2699904</v>
      </c>
      <c r="H59" s="140">
        <f>SUM(H60,H62,H63,H64,H65,H66,H67,H61)</f>
        <v>1309373.3</v>
      </c>
      <c r="I59" s="140">
        <f>ROUND((H59/G59)*100,2)</f>
        <v>48.5</v>
      </c>
      <c r="J59" s="140">
        <f>SUM(J60,J62,J63,J64,J65,J66,J67,J61)</f>
        <v>318997</v>
      </c>
      <c r="K59" s="140">
        <f>SUM(K60,K62,K63,K64,K65,K66,K67,K61)</f>
        <v>163218.08</v>
      </c>
      <c r="L59" s="140">
        <f>ROUND((K59/J59)*100,2)</f>
        <v>51.17</v>
      </c>
      <c r="M59" s="140">
        <f>SUM(M60,M62,M63,M64,M65,M66,M67,M61)</f>
        <v>60231</v>
      </c>
      <c r="N59" s="140">
        <f>SUM(N60,N62,N63,N64,N65,N66,N67,N61)</f>
        <v>29926.04</v>
      </c>
      <c r="O59" s="140">
        <f>ROUND((N59/M59)*100,2)</f>
        <v>49.69</v>
      </c>
      <c r="P59" s="140"/>
      <c r="Q59" s="140"/>
      <c r="R59" s="140"/>
      <c r="S59" s="140"/>
      <c r="T59" s="140"/>
      <c r="U59" s="140"/>
      <c r="V59" s="140"/>
      <c r="W59" s="140"/>
      <c r="X59" s="140"/>
      <c r="Y59" s="140">
        <f>SUM(Y60,Y62,Y63,Y64,Y65,Y66,Y67,Y61)</f>
        <v>2380907</v>
      </c>
      <c r="Z59" s="140">
        <f>SUM(Z60,Z62,Z63,Z64,Z65,Z66,Z67,Z61)</f>
        <v>1146155.22</v>
      </c>
      <c r="AA59" s="140">
        <f t="shared" si="7"/>
        <v>48.14</v>
      </c>
      <c r="AB59" s="140"/>
      <c r="AC59" s="140"/>
      <c r="AD59" s="140"/>
      <c r="AE59" s="418">
        <f t="shared" si="2"/>
        <v>2699904</v>
      </c>
      <c r="AF59" s="418">
        <f t="shared" si="3"/>
        <v>1309373.3</v>
      </c>
    </row>
    <row r="60" spans="1:32" s="153" customFormat="1" ht="10.5" customHeight="1">
      <c r="A60" s="163"/>
      <c r="B60" s="147">
        <v>85202</v>
      </c>
      <c r="C60" s="148" t="s">
        <v>148</v>
      </c>
      <c r="D60" s="164">
        <v>61000</v>
      </c>
      <c r="E60" s="149">
        <v>30322.1</v>
      </c>
      <c r="F60" s="149">
        <f>ROUND((E60/D60)*100,2)</f>
        <v>49.71</v>
      </c>
      <c r="G60" s="366">
        <v>61000</v>
      </c>
      <c r="H60" s="366">
        <v>30322.1</v>
      </c>
      <c r="I60" s="149">
        <f>ROUND((H60/G60)*100,2)</f>
        <v>49.71</v>
      </c>
      <c r="J60" s="149" t="s">
        <v>245</v>
      </c>
      <c r="K60" s="149"/>
      <c r="L60" s="149"/>
      <c r="M60" s="368"/>
      <c r="N60" s="368"/>
      <c r="O60" s="140"/>
      <c r="P60" s="368"/>
      <c r="Q60" s="368"/>
      <c r="R60" s="368"/>
      <c r="S60" s="368"/>
      <c r="T60" s="368"/>
      <c r="U60" s="368"/>
      <c r="V60" s="368"/>
      <c r="W60" s="368"/>
      <c r="X60" s="368"/>
      <c r="Y60" s="366">
        <v>61000</v>
      </c>
      <c r="Z60" s="366">
        <v>30322.1</v>
      </c>
      <c r="AA60" s="149">
        <f t="shared" si="7"/>
        <v>49.71</v>
      </c>
      <c r="AB60" s="368"/>
      <c r="AC60" s="368"/>
      <c r="AD60" s="368"/>
      <c r="AE60" s="418">
        <f t="shared" si="2"/>
        <v>61000</v>
      </c>
      <c r="AF60" s="418">
        <f t="shared" si="3"/>
        <v>30322.1</v>
      </c>
    </row>
    <row r="61" spans="1:32" s="153" customFormat="1" ht="41.25" customHeight="1">
      <c r="A61" s="163"/>
      <c r="B61" s="147">
        <v>85212</v>
      </c>
      <c r="C61" s="148" t="s">
        <v>347</v>
      </c>
      <c r="D61" s="164">
        <v>1936250</v>
      </c>
      <c r="E61" s="149">
        <v>922508.02</v>
      </c>
      <c r="F61" s="149">
        <f>ROUND((E61/D61)*100,2)</f>
        <v>47.64</v>
      </c>
      <c r="G61" s="366">
        <v>1936250</v>
      </c>
      <c r="H61" s="366">
        <v>922508.02</v>
      </c>
      <c r="I61" s="149">
        <f>ROUND((H61/G61)*100,2)</f>
        <v>47.64</v>
      </c>
      <c r="J61" s="149">
        <v>60196</v>
      </c>
      <c r="K61" s="149">
        <v>30194.09</v>
      </c>
      <c r="L61" s="149">
        <f>ROUND((K61/J61)*100,2)</f>
        <v>50.16</v>
      </c>
      <c r="M61" s="150">
        <v>21977</v>
      </c>
      <c r="N61" s="150">
        <v>12096.36</v>
      </c>
      <c r="O61" s="149">
        <f aca="true" t="shared" si="10" ref="O61:O66">ROUND((N61/M61)*100,2)</f>
        <v>55.04</v>
      </c>
      <c r="P61" s="368"/>
      <c r="Q61" s="368"/>
      <c r="R61" s="368"/>
      <c r="S61" s="368"/>
      <c r="T61" s="368"/>
      <c r="U61" s="368"/>
      <c r="V61" s="368"/>
      <c r="W61" s="368"/>
      <c r="X61" s="368"/>
      <c r="Y61" s="150">
        <v>1876054</v>
      </c>
      <c r="Z61" s="150">
        <v>892313.93</v>
      </c>
      <c r="AA61" s="149">
        <f t="shared" si="7"/>
        <v>47.56</v>
      </c>
      <c r="AB61" s="368"/>
      <c r="AC61" s="368"/>
      <c r="AD61" s="368"/>
      <c r="AE61" s="418">
        <f t="shared" si="2"/>
        <v>1936250</v>
      </c>
      <c r="AF61" s="418">
        <f t="shared" si="3"/>
        <v>922508.02</v>
      </c>
    </row>
    <row r="62" spans="1:32" ht="48.75" customHeight="1">
      <c r="A62" s="146"/>
      <c r="B62" s="147">
        <v>85213</v>
      </c>
      <c r="C62" s="148" t="s">
        <v>266</v>
      </c>
      <c r="D62" s="149">
        <v>17772</v>
      </c>
      <c r="E62" s="149">
        <v>3977</v>
      </c>
      <c r="F62" s="149">
        <f>ROUND((E62/D62)*100,2)</f>
        <v>22.38</v>
      </c>
      <c r="G62" s="149">
        <v>17772</v>
      </c>
      <c r="H62" s="149">
        <v>3977</v>
      </c>
      <c r="I62" s="149">
        <f>ROUND((H62/G62)*100,2)</f>
        <v>22.38</v>
      </c>
      <c r="J62" s="149">
        <v>17772</v>
      </c>
      <c r="K62" s="149">
        <v>3977</v>
      </c>
      <c r="L62" s="149">
        <f>ROUND((K62/J62)*100,2)</f>
        <v>22.38</v>
      </c>
      <c r="M62" s="150">
        <v>0</v>
      </c>
      <c r="N62" s="150">
        <v>0</v>
      </c>
      <c r="O62" s="149">
        <v>0</v>
      </c>
      <c r="P62" s="150"/>
      <c r="Q62" s="150"/>
      <c r="R62" s="150"/>
      <c r="S62" s="150"/>
      <c r="T62" s="150"/>
      <c r="U62" s="150"/>
      <c r="V62" s="150"/>
      <c r="W62" s="150"/>
      <c r="X62" s="150"/>
      <c r="Y62" s="149"/>
      <c r="Z62" s="149"/>
      <c r="AA62" s="149"/>
      <c r="AB62" s="150"/>
      <c r="AC62" s="150"/>
      <c r="AD62" s="150"/>
      <c r="AE62" s="418">
        <f t="shared" si="2"/>
        <v>17772</v>
      </c>
      <c r="AF62" s="418">
        <f t="shared" si="3"/>
        <v>3977</v>
      </c>
    </row>
    <row r="63" spans="1:32" ht="26.25" customHeight="1">
      <c r="A63" s="146"/>
      <c r="B63" s="147">
        <v>85214</v>
      </c>
      <c r="C63" s="148" t="s">
        <v>234</v>
      </c>
      <c r="D63" s="149">
        <v>276177</v>
      </c>
      <c r="E63" s="149">
        <v>135034.46</v>
      </c>
      <c r="F63" s="149">
        <f aca="true" t="shared" si="11" ref="F63:F84">ROUND((E63/D63)*100,2)</f>
        <v>48.89</v>
      </c>
      <c r="G63" s="149">
        <v>276177</v>
      </c>
      <c r="H63" s="149">
        <v>135034.46</v>
      </c>
      <c r="I63" s="149">
        <f aca="true" t="shared" si="12" ref="I63:I73">ROUND((H63/G63)*100,2)</f>
        <v>48.89</v>
      </c>
      <c r="J63" s="150"/>
      <c r="K63" s="150"/>
      <c r="L63" s="150"/>
      <c r="M63" s="150"/>
      <c r="N63" s="150"/>
      <c r="O63" s="149"/>
      <c r="P63" s="150"/>
      <c r="Q63" s="150"/>
      <c r="R63" s="150"/>
      <c r="S63" s="150"/>
      <c r="T63" s="150"/>
      <c r="U63" s="150"/>
      <c r="V63" s="150"/>
      <c r="W63" s="150"/>
      <c r="X63" s="150"/>
      <c r="Y63" s="149">
        <v>276177</v>
      </c>
      <c r="Z63" s="149">
        <v>135034.46</v>
      </c>
      <c r="AA63" s="149">
        <f>ROUND((Z63/Y63)*100,2)</f>
        <v>48.89</v>
      </c>
      <c r="AB63" s="150"/>
      <c r="AC63" s="150"/>
      <c r="AD63" s="150"/>
      <c r="AE63" s="418">
        <f t="shared" si="2"/>
        <v>276177</v>
      </c>
      <c r="AF63" s="418">
        <f t="shared" si="3"/>
        <v>135034.46</v>
      </c>
    </row>
    <row r="64" spans="1:32" ht="12.75" customHeight="1">
      <c r="A64" s="146"/>
      <c r="B64" s="147">
        <v>85215</v>
      </c>
      <c r="C64" s="148" t="s">
        <v>149</v>
      </c>
      <c r="D64" s="149">
        <v>2000</v>
      </c>
      <c r="E64" s="149">
        <v>0</v>
      </c>
      <c r="F64" s="149">
        <f t="shared" si="11"/>
        <v>0</v>
      </c>
      <c r="G64" s="149">
        <v>2000</v>
      </c>
      <c r="H64" s="149">
        <v>0</v>
      </c>
      <c r="I64" s="149">
        <f t="shared" si="12"/>
        <v>0</v>
      </c>
      <c r="J64" s="150"/>
      <c r="K64" s="150"/>
      <c r="L64" s="150"/>
      <c r="M64" s="150"/>
      <c r="N64" s="150"/>
      <c r="O64" s="149"/>
      <c r="P64" s="150"/>
      <c r="Q64" s="150"/>
      <c r="R64" s="150"/>
      <c r="S64" s="150"/>
      <c r="T64" s="150"/>
      <c r="U64" s="150"/>
      <c r="V64" s="150"/>
      <c r="W64" s="150"/>
      <c r="X64" s="150"/>
      <c r="Y64" s="149">
        <v>2000</v>
      </c>
      <c r="Z64" s="149">
        <v>0</v>
      </c>
      <c r="AA64" s="149">
        <f>ROUND((Z64/Y64)*100,2)</f>
        <v>0</v>
      </c>
      <c r="AB64" s="150"/>
      <c r="AC64" s="150"/>
      <c r="AD64" s="150"/>
      <c r="AE64" s="418">
        <f t="shared" si="2"/>
        <v>2000</v>
      </c>
      <c r="AF64" s="418">
        <f t="shared" si="3"/>
        <v>0</v>
      </c>
    </row>
    <row r="65" spans="1:32" ht="10.5" customHeight="1">
      <c r="A65" s="146"/>
      <c r="B65" s="147">
        <v>85219</v>
      </c>
      <c r="C65" s="148" t="s">
        <v>121</v>
      </c>
      <c r="D65" s="149">
        <v>171334</v>
      </c>
      <c r="E65" s="149">
        <v>107469.46</v>
      </c>
      <c r="F65" s="149">
        <f t="shared" si="11"/>
        <v>62.73</v>
      </c>
      <c r="G65" s="149">
        <v>171334</v>
      </c>
      <c r="H65" s="149">
        <v>107469.46</v>
      </c>
      <c r="I65" s="149">
        <f t="shared" si="12"/>
        <v>62.73</v>
      </c>
      <c r="J65" s="149">
        <v>154184</v>
      </c>
      <c r="K65" s="149">
        <v>95043.67</v>
      </c>
      <c r="L65" s="149">
        <f>ROUND((K65/J65)*100,2)</f>
        <v>61.64</v>
      </c>
      <c r="M65" s="150">
        <v>24687</v>
      </c>
      <c r="N65" s="150">
        <v>13153.42</v>
      </c>
      <c r="O65" s="149">
        <f t="shared" si="10"/>
        <v>53.28</v>
      </c>
      <c r="P65" s="150"/>
      <c r="Q65" s="150"/>
      <c r="R65" s="150"/>
      <c r="S65" s="150"/>
      <c r="T65" s="150"/>
      <c r="U65" s="150"/>
      <c r="V65" s="150"/>
      <c r="W65" s="150"/>
      <c r="X65" s="150"/>
      <c r="Y65" s="150">
        <v>17150</v>
      </c>
      <c r="Z65" s="150">
        <v>12425.79</v>
      </c>
      <c r="AA65" s="149">
        <f>ROUND((Z65/Y65)*100,2)</f>
        <v>72.45</v>
      </c>
      <c r="AB65" s="150"/>
      <c r="AC65" s="150"/>
      <c r="AD65" s="150"/>
      <c r="AE65" s="418">
        <f t="shared" si="2"/>
        <v>171334</v>
      </c>
      <c r="AF65" s="418">
        <f t="shared" si="3"/>
        <v>107469.45999999999</v>
      </c>
    </row>
    <row r="66" spans="1:32" ht="19.5" customHeight="1">
      <c r="A66" s="146"/>
      <c r="B66" s="147">
        <v>85228</v>
      </c>
      <c r="C66" s="148" t="s">
        <v>112</v>
      </c>
      <c r="D66" s="149">
        <v>95845</v>
      </c>
      <c r="E66" s="149">
        <v>37069.54</v>
      </c>
      <c r="F66" s="149">
        <f t="shared" si="11"/>
        <v>38.68</v>
      </c>
      <c r="G66" s="149">
        <v>95845</v>
      </c>
      <c r="H66" s="149">
        <v>37069.54</v>
      </c>
      <c r="I66" s="149">
        <f t="shared" si="12"/>
        <v>38.68</v>
      </c>
      <c r="J66" s="149">
        <v>86845</v>
      </c>
      <c r="K66" s="149">
        <v>34003.32</v>
      </c>
      <c r="L66" s="149">
        <f>ROUND((K66/J66)*100,2)</f>
        <v>39.15</v>
      </c>
      <c r="M66" s="150">
        <v>13567</v>
      </c>
      <c r="N66" s="150">
        <v>4676.26</v>
      </c>
      <c r="O66" s="149">
        <f t="shared" si="10"/>
        <v>34.47</v>
      </c>
      <c r="P66" s="150"/>
      <c r="Q66" s="150"/>
      <c r="R66" s="150"/>
      <c r="S66" s="150"/>
      <c r="T66" s="150"/>
      <c r="U66" s="150"/>
      <c r="V66" s="150"/>
      <c r="W66" s="150"/>
      <c r="X66" s="150"/>
      <c r="Y66" s="150">
        <v>9000</v>
      </c>
      <c r="Z66" s="150">
        <v>3066.22</v>
      </c>
      <c r="AA66" s="149">
        <f>ROUND((Z66/Y66)*100,2)</f>
        <v>34.07</v>
      </c>
      <c r="AB66" s="150"/>
      <c r="AC66" s="150"/>
      <c r="AD66" s="150"/>
      <c r="AE66" s="418">
        <f t="shared" si="2"/>
        <v>95845</v>
      </c>
      <c r="AF66" s="418">
        <f t="shared" si="3"/>
        <v>37069.54</v>
      </c>
    </row>
    <row r="67" spans="1:32" ht="18.75" customHeight="1">
      <c r="A67" s="146"/>
      <c r="B67" s="147">
        <v>85295</v>
      </c>
      <c r="C67" s="148" t="s">
        <v>101</v>
      </c>
      <c r="D67" s="149">
        <v>139526</v>
      </c>
      <c r="E67" s="149">
        <v>72992.72</v>
      </c>
      <c r="F67" s="149">
        <f t="shared" si="11"/>
        <v>52.31</v>
      </c>
      <c r="G67" s="149">
        <v>139526</v>
      </c>
      <c r="H67" s="149">
        <v>72992.72</v>
      </c>
      <c r="I67" s="149">
        <f t="shared" si="12"/>
        <v>52.31</v>
      </c>
      <c r="J67" s="150"/>
      <c r="K67" s="150"/>
      <c r="L67" s="150"/>
      <c r="M67" s="150"/>
      <c r="N67" s="150"/>
      <c r="O67" s="149"/>
      <c r="P67" s="150"/>
      <c r="Q67" s="150"/>
      <c r="R67" s="150"/>
      <c r="S67" s="150"/>
      <c r="T67" s="150"/>
      <c r="U67" s="150"/>
      <c r="V67" s="150"/>
      <c r="W67" s="150"/>
      <c r="X67" s="150"/>
      <c r="Y67" s="149">
        <v>139526</v>
      </c>
      <c r="Z67" s="149">
        <v>72992.72</v>
      </c>
      <c r="AA67" s="149">
        <f>ROUND((Z67/Y67)*100,2)</f>
        <v>52.31</v>
      </c>
      <c r="AB67" s="150"/>
      <c r="AC67" s="150"/>
      <c r="AD67" s="150"/>
      <c r="AE67" s="418">
        <f t="shared" si="2"/>
        <v>139526</v>
      </c>
      <c r="AF67" s="418">
        <f t="shared" si="3"/>
        <v>72992.72</v>
      </c>
    </row>
    <row r="68" spans="1:32" s="141" customFormat="1" ht="18" customHeight="1">
      <c r="A68" s="142">
        <v>853</v>
      </c>
      <c r="B68" s="143"/>
      <c r="C68" s="144" t="s">
        <v>124</v>
      </c>
      <c r="D68" s="140">
        <f>SUM(D69:D70)</f>
        <v>393056</v>
      </c>
      <c r="E68" s="140">
        <f>SUM(E69:E70)</f>
        <v>59826.33</v>
      </c>
      <c r="F68" s="140">
        <f t="shared" si="11"/>
        <v>15.22</v>
      </c>
      <c r="G68" s="140">
        <f>SUM(G69:G70)</f>
        <v>393056</v>
      </c>
      <c r="H68" s="140">
        <f>SUM(H69:H70)</f>
        <v>59826.33</v>
      </c>
      <c r="I68" s="140">
        <f t="shared" si="12"/>
        <v>15.22</v>
      </c>
      <c r="J68" s="140">
        <f>SUM(J69:J70)</f>
        <v>326430</v>
      </c>
      <c r="K68" s="140">
        <f>SUM(K69:K70)</f>
        <v>52612.93</v>
      </c>
      <c r="L68" s="140">
        <f aca="true" t="shared" si="13" ref="L68:L73">ROUND((K68/J68)*100,2)</f>
        <v>16.12</v>
      </c>
      <c r="M68" s="140">
        <f>SUM(M69:M70)</f>
        <v>49142</v>
      </c>
      <c r="N68" s="140">
        <f>SUM(N69:N70)</f>
        <v>6181.09</v>
      </c>
      <c r="O68" s="140">
        <f aca="true" t="shared" si="14" ref="O68:O73">ROUND((N68/M68)*100,2)</f>
        <v>12.58</v>
      </c>
      <c r="P68" s="145"/>
      <c r="Q68" s="145"/>
      <c r="R68" s="145"/>
      <c r="S68" s="145"/>
      <c r="T68" s="145"/>
      <c r="U68" s="145"/>
      <c r="V68" s="145"/>
      <c r="W68" s="145"/>
      <c r="X68" s="145"/>
      <c r="Y68" s="140">
        <f>SUM(Y69:Y70)</f>
        <v>66626</v>
      </c>
      <c r="Z68" s="140">
        <f>SUM(Z69:Z70)</f>
        <v>7213.4</v>
      </c>
      <c r="AA68" s="140">
        <f aca="true" t="shared" si="15" ref="AA68:AA75">ROUND((Z68/Y68)*100,2)</f>
        <v>10.83</v>
      </c>
      <c r="AB68" s="140">
        <f>SUM(AB69:AB70)</f>
        <v>0</v>
      </c>
      <c r="AC68" s="140">
        <f>SUM(AC69:AC70)</f>
        <v>0</v>
      </c>
      <c r="AD68" s="140">
        <v>0</v>
      </c>
      <c r="AE68" s="418">
        <f t="shared" si="2"/>
        <v>393056</v>
      </c>
      <c r="AF68" s="418">
        <f t="shared" si="3"/>
        <v>59826.33</v>
      </c>
    </row>
    <row r="69" spans="1:32" ht="9.75" customHeight="1">
      <c r="A69" s="146"/>
      <c r="B69" s="147">
        <v>85333</v>
      </c>
      <c r="C69" s="148" t="s">
        <v>235</v>
      </c>
      <c r="D69" s="149">
        <v>264800</v>
      </c>
      <c r="E69" s="149">
        <v>57043.33</v>
      </c>
      <c r="F69" s="149">
        <f t="shared" si="11"/>
        <v>21.54</v>
      </c>
      <c r="G69" s="149">
        <v>264800</v>
      </c>
      <c r="H69" s="149">
        <v>57043.33</v>
      </c>
      <c r="I69" s="149">
        <f t="shared" si="12"/>
        <v>21.54</v>
      </c>
      <c r="J69" s="149">
        <v>257000</v>
      </c>
      <c r="K69" s="149">
        <v>52612.93</v>
      </c>
      <c r="L69" s="149">
        <f t="shared" si="13"/>
        <v>20.47</v>
      </c>
      <c r="M69" s="150">
        <v>41000</v>
      </c>
      <c r="N69" s="150">
        <v>6181.09</v>
      </c>
      <c r="O69" s="149">
        <f t="shared" si="14"/>
        <v>15.08</v>
      </c>
      <c r="P69" s="150"/>
      <c r="Q69" s="150"/>
      <c r="R69" s="150"/>
      <c r="S69" s="150"/>
      <c r="T69" s="150"/>
      <c r="U69" s="150"/>
      <c r="V69" s="150"/>
      <c r="W69" s="150"/>
      <c r="X69" s="150"/>
      <c r="Y69" s="150">
        <v>7800</v>
      </c>
      <c r="Z69" s="150">
        <v>4430.4</v>
      </c>
      <c r="AA69" s="149">
        <f t="shared" si="15"/>
        <v>56.8</v>
      </c>
      <c r="AB69" s="150"/>
      <c r="AC69" s="150"/>
      <c r="AD69" s="150"/>
      <c r="AE69" s="418">
        <f t="shared" si="2"/>
        <v>264800</v>
      </c>
      <c r="AF69" s="418">
        <f t="shared" si="3"/>
        <v>57043.33</v>
      </c>
    </row>
    <row r="70" spans="1:32" ht="9.75" customHeight="1">
      <c r="A70" s="146"/>
      <c r="B70" s="147">
        <v>85395</v>
      </c>
      <c r="C70" s="148" t="s">
        <v>101</v>
      </c>
      <c r="D70" s="149">
        <v>128256</v>
      </c>
      <c r="E70" s="149">
        <v>2783</v>
      </c>
      <c r="F70" s="149">
        <f t="shared" si="11"/>
        <v>2.17</v>
      </c>
      <c r="G70" s="149">
        <v>128256</v>
      </c>
      <c r="H70" s="149">
        <v>2783</v>
      </c>
      <c r="I70" s="149">
        <f t="shared" si="12"/>
        <v>2.17</v>
      </c>
      <c r="J70" s="149">
        <v>69430</v>
      </c>
      <c r="K70" s="149">
        <v>0</v>
      </c>
      <c r="L70" s="149">
        <f t="shared" si="13"/>
        <v>0</v>
      </c>
      <c r="M70" s="150">
        <v>8142</v>
      </c>
      <c r="N70" s="150">
        <v>0</v>
      </c>
      <c r="O70" s="149">
        <f t="shared" si="14"/>
        <v>0</v>
      </c>
      <c r="P70" s="150"/>
      <c r="Q70" s="150"/>
      <c r="R70" s="150"/>
      <c r="S70" s="150"/>
      <c r="T70" s="150"/>
      <c r="U70" s="150"/>
      <c r="V70" s="150"/>
      <c r="W70" s="150"/>
      <c r="X70" s="150"/>
      <c r="Y70" s="150">
        <v>58826</v>
      </c>
      <c r="Z70" s="150">
        <v>2783</v>
      </c>
      <c r="AA70" s="149">
        <f t="shared" si="15"/>
        <v>4.73</v>
      </c>
      <c r="AB70" s="150">
        <v>0</v>
      </c>
      <c r="AC70" s="150">
        <v>0</v>
      </c>
      <c r="AD70" s="149">
        <v>0</v>
      </c>
      <c r="AE70" s="418">
        <f t="shared" si="2"/>
        <v>128256</v>
      </c>
      <c r="AF70" s="418">
        <f t="shared" si="3"/>
        <v>2783</v>
      </c>
    </row>
    <row r="71" spans="1:32" s="141" customFormat="1" ht="9.75" customHeight="1">
      <c r="A71" s="157">
        <v>854</v>
      </c>
      <c r="B71" s="158"/>
      <c r="C71" s="144" t="s">
        <v>113</v>
      </c>
      <c r="D71" s="145">
        <f>SUM(D72,D73,D74)</f>
        <v>220774.55</v>
      </c>
      <c r="E71" s="145">
        <f>SUM(E72,E73,E74)</f>
        <v>172723.86</v>
      </c>
      <c r="F71" s="140">
        <f t="shared" si="11"/>
        <v>78.24</v>
      </c>
      <c r="G71" s="145">
        <f>SUM(G72,G73,G74)</f>
        <v>220774.55</v>
      </c>
      <c r="H71" s="145">
        <f>SUM(H72,H73,H74)</f>
        <v>172723.86</v>
      </c>
      <c r="I71" s="140">
        <f t="shared" si="12"/>
        <v>78.24</v>
      </c>
      <c r="J71" s="145">
        <f>SUM(J72,J73,J74)</f>
        <v>31390.1</v>
      </c>
      <c r="K71" s="145">
        <f>SUM(K72,K73,K74)</f>
        <v>15654.52</v>
      </c>
      <c r="L71" s="140">
        <f t="shared" si="13"/>
        <v>49.87</v>
      </c>
      <c r="M71" s="145">
        <f>SUM(M72,M73,M74)</f>
        <v>5080.1</v>
      </c>
      <c r="N71" s="145">
        <f>SUM(N72,N73,N74)</f>
        <v>2319.17</v>
      </c>
      <c r="O71" s="140">
        <f t="shared" si="14"/>
        <v>45.65</v>
      </c>
      <c r="P71" s="145"/>
      <c r="Q71" s="145"/>
      <c r="R71" s="145"/>
      <c r="S71" s="145"/>
      <c r="T71" s="145"/>
      <c r="U71" s="145"/>
      <c r="V71" s="145"/>
      <c r="W71" s="145"/>
      <c r="X71" s="145"/>
      <c r="Y71" s="145">
        <f>SUM(Y72,Y73,Y74)</f>
        <v>189384.45</v>
      </c>
      <c r="Z71" s="145">
        <f>SUM(Z72,Z73,Z74)</f>
        <v>157069.34000000003</v>
      </c>
      <c r="AA71" s="140">
        <f t="shared" si="15"/>
        <v>82.94</v>
      </c>
      <c r="AB71" s="145">
        <f>SUM(AB72,AB74)</f>
        <v>0</v>
      </c>
      <c r="AC71" s="145">
        <f>SUM(AC72,AC74)</f>
        <v>0</v>
      </c>
      <c r="AD71" s="140">
        <v>0</v>
      </c>
      <c r="AE71" s="418">
        <f t="shared" si="2"/>
        <v>220774.55000000002</v>
      </c>
      <c r="AF71" s="418">
        <f t="shared" si="3"/>
        <v>172723.86000000002</v>
      </c>
    </row>
    <row r="72" spans="1:32" ht="11.25" customHeight="1">
      <c r="A72" s="159"/>
      <c r="B72" s="160">
        <v>85401</v>
      </c>
      <c r="C72" s="148" t="s">
        <v>114</v>
      </c>
      <c r="D72" s="150">
        <v>48175</v>
      </c>
      <c r="E72" s="150">
        <v>18385.31</v>
      </c>
      <c r="F72" s="149">
        <f t="shared" si="11"/>
        <v>38.16</v>
      </c>
      <c r="G72" s="150">
        <v>48175</v>
      </c>
      <c r="H72" s="150">
        <v>18385.31</v>
      </c>
      <c r="I72" s="149">
        <f t="shared" si="12"/>
        <v>38.16</v>
      </c>
      <c r="J72" s="150">
        <v>31155</v>
      </c>
      <c r="K72" s="150">
        <v>15419.42</v>
      </c>
      <c r="L72" s="149">
        <f t="shared" si="13"/>
        <v>49.49</v>
      </c>
      <c r="M72" s="150">
        <v>5045</v>
      </c>
      <c r="N72" s="150">
        <v>2284.07</v>
      </c>
      <c r="O72" s="149">
        <f t="shared" si="14"/>
        <v>45.27</v>
      </c>
      <c r="P72" s="150"/>
      <c r="Q72" s="150"/>
      <c r="R72" s="150"/>
      <c r="S72" s="150"/>
      <c r="T72" s="150"/>
      <c r="U72" s="150"/>
      <c r="V72" s="150"/>
      <c r="W72" s="150"/>
      <c r="X72" s="150"/>
      <c r="Y72" s="150">
        <v>17020</v>
      </c>
      <c r="Z72" s="150">
        <v>2965.89</v>
      </c>
      <c r="AA72" s="149">
        <f t="shared" si="15"/>
        <v>17.43</v>
      </c>
      <c r="AB72" s="150"/>
      <c r="AC72" s="150"/>
      <c r="AD72" s="149"/>
      <c r="AE72" s="418">
        <f t="shared" si="2"/>
        <v>48175</v>
      </c>
      <c r="AF72" s="418">
        <f t="shared" si="3"/>
        <v>18385.31</v>
      </c>
    </row>
    <row r="73" spans="1:32" ht="12" customHeight="1">
      <c r="A73" s="159"/>
      <c r="B73" s="160">
        <v>85415</v>
      </c>
      <c r="C73" s="148" t="s">
        <v>216</v>
      </c>
      <c r="D73" s="150">
        <v>172353.55</v>
      </c>
      <c r="E73" s="150">
        <v>154268.55</v>
      </c>
      <c r="F73" s="149">
        <f t="shared" si="11"/>
        <v>89.51</v>
      </c>
      <c r="G73" s="150">
        <v>172353.55</v>
      </c>
      <c r="H73" s="150">
        <v>154268.55</v>
      </c>
      <c r="I73" s="149">
        <f t="shared" si="12"/>
        <v>89.51</v>
      </c>
      <c r="J73" s="150">
        <v>235.1</v>
      </c>
      <c r="K73" s="150">
        <v>235.1</v>
      </c>
      <c r="L73" s="149">
        <f t="shared" si="13"/>
        <v>100</v>
      </c>
      <c r="M73" s="150">
        <v>35.1</v>
      </c>
      <c r="N73" s="150">
        <v>35.1</v>
      </c>
      <c r="O73" s="150">
        <f t="shared" si="14"/>
        <v>100</v>
      </c>
      <c r="P73" s="150"/>
      <c r="Q73" s="150"/>
      <c r="R73" s="150"/>
      <c r="S73" s="150"/>
      <c r="T73" s="150"/>
      <c r="U73" s="150"/>
      <c r="V73" s="150"/>
      <c r="W73" s="150"/>
      <c r="X73" s="150"/>
      <c r="Y73" s="150">
        <v>172118.45</v>
      </c>
      <c r="Z73" s="150">
        <v>154033.45</v>
      </c>
      <c r="AA73" s="150">
        <f t="shared" si="15"/>
        <v>89.49</v>
      </c>
      <c r="AB73" s="150"/>
      <c r="AC73" s="150"/>
      <c r="AD73" s="149"/>
      <c r="AE73" s="418">
        <f t="shared" si="2"/>
        <v>172353.55000000002</v>
      </c>
      <c r="AF73" s="418">
        <f t="shared" si="3"/>
        <v>154268.55000000002</v>
      </c>
    </row>
    <row r="74" spans="1:32" ht="12" customHeight="1">
      <c r="A74" s="159"/>
      <c r="B74" s="160">
        <v>85446</v>
      </c>
      <c r="C74" s="148" t="s">
        <v>143</v>
      </c>
      <c r="D74" s="150">
        <v>246</v>
      </c>
      <c r="E74" s="150">
        <v>70</v>
      </c>
      <c r="F74" s="149">
        <f t="shared" si="11"/>
        <v>28.46</v>
      </c>
      <c r="G74" s="150">
        <v>246</v>
      </c>
      <c r="H74" s="150">
        <v>70</v>
      </c>
      <c r="I74" s="149">
        <f aca="true" t="shared" si="16" ref="I74:I84">ROUND((H74/G74)*100,2)</f>
        <v>28.46</v>
      </c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>
        <v>246</v>
      </c>
      <c r="Z74" s="150">
        <v>70</v>
      </c>
      <c r="AA74" s="149">
        <f t="shared" si="15"/>
        <v>28.46</v>
      </c>
      <c r="AB74" s="150"/>
      <c r="AC74" s="150"/>
      <c r="AD74" s="150"/>
      <c r="AE74" s="418">
        <f aca="true" t="shared" si="17" ref="AE74:AE89">SUM(J74,P74,S74,Y74)</f>
        <v>246</v>
      </c>
      <c r="AF74" s="418">
        <f aca="true" t="shared" si="18" ref="AF74:AF89">SUM(K74,Q74,T74,Z74)</f>
        <v>70</v>
      </c>
    </row>
    <row r="75" spans="1:32" s="141" customFormat="1" ht="19.5">
      <c r="A75" s="142">
        <v>900</v>
      </c>
      <c r="B75" s="143"/>
      <c r="C75" s="144" t="s">
        <v>125</v>
      </c>
      <c r="D75" s="140">
        <f>SUM(D76,D77,D78,D79,D80)</f>
        <v>1815500</v>
      </c>
      <c r="E75" s="140">
        <f>SUM(E76,E77,E78,E79,E80)</f>
        <v>112425.61</v>
      </c>
      <c r="F75" s="140">
        <f t="shared" si="11"/>
        <v>6.19</v>
      </c>
      <c r="G75" s="140">
        <f>SUM(G76,G77,G78,G79,G80)</f>
        <v>251500</v>
      </c>
      <c r="H75" s="140">
        <f>SUM(H76,H77,H78,H79,H80)</f>
        <v>78766.03</v>
      </c>
      <c r="I75" s="140">
        <f t="shared" si="16"/>
        <v>31.32</v>
      </c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0">
        <f>SUM(Y76,Y77,Y78,Y79,Y80)</f>
        <v>251500</v>
      </c>
      <c r="Z75" s="140">
        <f>SUM(Z76,Z77,Z78,Z79,Z80)</f>
        <v>78766.03</v>
      </c>
      <c r="AA75" s="140">
        <f t="shared" si="15"/>
        <v>31.32</v>
      </c>
      <c r="AB75" s="140">
        <f>SUM(AB76,AB79,AB80)</f>
        <v>1564000</v>
      </c>
      <c r="AC75" s="140">
        <f>SUM(AC76,AC79,AC80)</f>
        <v>33659.58</v>
      </c>
      <c r="AD75" s="140">
        <f>ROUND((AC75/AB75)*100,2)</f>
        <v>2.15</v>
      </c>
      <c r="AE75" s="418">
        <f t="shared" si="17"/>
        <v>251500</v>
      </c>
      <c r="AF75" s="418">
        <f t="shared" si="18"/>
        <v>78766.03</v>
      </c>
    </row>
    <row r="76" spans="1:32" ht="9.75">
      <c r="A76" s="146"/>
      <c r="B76" s="147">
        <v>90001</v>
      </c>
      <c r="C76" s="148" t="s">
        <v>126</v>
      </c>
      <c r="D76" s="149">
        <v>1344010</v>
      </c>
      <c r="E76" s="149">
        <v>29155.36</v>
      </c>
      <c r="F76" s="149">
        <f t="shared" si="11"/>
        <v>2.17</v>
      </c>
      <c r="G76" s="149">
        <v>10</v>
      </c>
      <c r="H76" s="149">
        <v>9.78</v>
      </c>
      <c r="I76" s="149">
        <f t="shared" si="16"/>
        <v>97.8</v>
      </c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49">
        <v>10</v>
      </c>
      <c r="Z76" s="149">
        <v>9.78</v>
      </c>
      <c r="AA76" s="149">
        <f aca="true" t="shared" si="19" ref="AA76:AA81">ROUND((Z76/Y76)*100,2)</f>
        <v>97.8</v>
      </c>
      <c r="AB76" s="149">
        <v>1344000</v>
      </c>
      <c r="AC76" s="149">
        <v>29145.58</v>
      </c>
      <c r="AD76" s="149">
        <f>ROUND((AC76/AB76)*100,2)</f>
        <v>2.17</v>
      </c>
      <c r="AE76" s="418">
        <f t="shared" si="17"/>
        <v>10</v>
      </c>
      <c r="AF76" s="418">
        <f t="shared" si="18"/>
        <v>9.78</v>
      </c>
    </row>
    <row r="77" spans="1:32" ht="7.5" customHeight="1">
      <c r="A77" s="146"/>
      <c r="B77" s="147">
        <v>90002</v>
      </c>
      <c r="C77" s="148" t="s">
        <v>151</v>
      </c>
      <c r="D77" s="149">
        <v>28490</v>
      </c>
      <c r="E77" s="149">
        <v>12180</v>
      </c>
      <c r="F77" s="149">
        <f t="shared" si="11"/>
        <v>42.75</v>
      </c>
      <c r="G77" s="149">
        <v>28490</v>
      </c>
      <c r="H77" s="149">
        <v>12180</v>
      </c>
      <c r="I77" s="149">
        <f t="shared" si="16"/>
        <v>42.75</v>
      </c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49">
        <v>28490</v>
      </c>
      <c r="Z77" s="149">
        <v>12180</v>
      </c>
      <c r="AA77" s="149">
        <f t="shared" si="19"/>
        <v>42.75</v>
      </c>
      <c r="AB77" s="149"/>
      <c r="AC77" s="150"/>
      <c r="AD77" s="149"/>
      <c r="AE77" s="418">
        <f t="shared" si="17"/>
        <v>28490</v>
      </c>
      <c r="AF77" s="418">
        <f t="shared" si="18"/>
        <v>12180</v>
      </c>
    </row>
    <row r="78" spans="1:32" ht="9.75">
      <c r="A78" s="146"/>
      <c r="B78" s="147">
        <v>90003</v>
      </c>
      <c r="C78" s="148" t="s">
        <v>236</v>
      </c>
      <c r="D78" s="149">
        <v>12000</v>
      </c>
      <c r="E78" s="149">
        <v>4525.57</v>
      </c>
      <c r="F78" s="149">
        <f t="shared" si="11"/>
        <v>37.71</v>
      </c>
      <c r="G78" s="149">
        <v>12000</v>
      </c>
      <c r="H78" s="149">
        <v>4525.57</v>
      </c>
      <c r="I78" s="149">
        <f t="shared" si="16"/>
        <v>37.71</v>
      </c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49">
        <v>12000</v>
      </c>
      <c r="Z78" s="149">
        <v>4525.57</v>
      </c>
      <c r="AA78" s="149">
        <f t="shared" si="19"/>
        <v>37.71</v>
      </c>
      <c r="AB78" s="149"/>
      <c r="AC78" s="149"/>
      <c r="AD78" s="149"/>
      <c r="AE78" s="418">
        <f t="shared" si="17"/>
        <v>12000</v>
      </c>
      <c r="AF78" s="418">
        <f t="shared" si="18"/>
        <v>4525.57</v>
      </c>
    </row>
    <row r="79" spans="1:32" ht="9.75">
      <c r="A79" s="146"/>
      <c r="B79" s="147">
        <v>90015</v>
      </c>
      <c r="C79" s="148" t="s">
        <v>237</v>
      </c>
      <c r="D79" s="149">
        <v>285000</v>
      </c>
      <c r="E79" s="149">
        <v>65011.99</v>
      </c>
      <c r="F79" s="149">
        <f t="shared" si="11"/>
        <v>22.81</v>
      </c>
      <c r="G79" s="149">
        <v>185000</v>
      </c>
      <c r="H79" s="149">
        <v>60497.99</v>
      </c>
      <c r="I79" s="149">
        <f t="shared" si="16"/>
        <v>32.7</v>
      </c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49">
        <v>185000</v>
      </c>
      <c r="Z79" s="149">
        <v>60497.99</v>
      </c>
      <c r="AA79" s="149">
        <f t="shared" si="19"/>
        <v>32.7</v>
      </c>
      <c r="AB79" s="149">
        <v>100000</v>
      </c>
      <c r="AC79" s="149">
        <v>4514</v>
      </c>
      <c r="AD79" s="149">
        <f>ROUND((AC79/AB79)*100,2)</f>
        <v>4.51</v>
      </c>
      <c r="AE79" s="418">
        <f t="shared" si="17"/>
        <v>185000</v>
      </c>
      <c r="AF79" s="418">
        <f t="shared" si="18"/>
        <v>60497.99</v>
      </c>
    </row>
    <row r="80" spans="1:32" ht="9.75">
      <c r="A80" s="146"/>
      <c r="B80" s="147">
        <v>90095</v>
      </c>
      <c r="C80" s="148" t="s">
        <v>177</v>
      </c>
      <c r="D80" s="149">
        <v>146000</v>
      </c>
      <c r="E80" s="149">
        <v>1552.69</v>
      </c>
      <c r="F80" s="149">
        <f t="shared" si="11"/>
        <v>1.06</v>
      </c>
      <c r="G80" s="149">
        <v>26000</v>
      </c>
      <c r="H80" s="149">
        <v>1552.69</v>
      </c>
      <c r="I80" s="149">
        <f t="shared" si="16"/>
        <v>5.97</v>
      </c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49">
        <v>26000</v>
      </c>
      <c r="Z80" s="149">
        <v>1552.69</v>
      </c>
      <c r="AA80" s="149">
        <f t="shared" si="19"/>
        <v>5.97</v>
      </c>
      <c r="AB80" s="150">
        <v>120000</v>
      </c>
      <c r="AC80" s="150">
        <v>0</v>
      </c>
      <c r="AD80" s="149">
        <f>ROUND((AC80/AB80)*100,2)</f>
        <v>0</v>
      </c>
      <c r="AE80" s="418">
        <f t="shared" si="17"/>
        <v>26000</v>
      </c>
      <c r="AF80" s="418">
        <f t="shared" si="18"/>
        <v>1552.69</v>
      </c>
    </row>
    <row r="81" spans="1:32" s="141" customFormat="1" ht="19.5">
      <c r="A81" s="142">
        <v>921</v>
      </c>
      <c r="B81" s="143"/>
      <c r="C81" s="144" t="s">
        <v>152</v>
      </c>
      <c r="D81" s="140">
        <f>SUM(D82,D83,D84,D85)</f>
        <v>286500</v>
      </c>
      <c r="E81" s="140">
        <f>SUM(E82,E83,E84,E85)</f>
        <v>65858.84</v>
      </c>
      <c r="F81" s="140">
        <f t="shared" si="11"/>
        <v>22.99</v>
      </c>
      <c r="G81" s="140">
        <f>SUM(G82,G83,G84,G85)</f>
        <v>136500</v>
      </c>
      <c r="H81" s="140">
        <f>SUM(H82,H83,H84,H85)</f>
        <v>64226.64</v>
      </c>
      <c r="I81" s="140">
        <f t="shared" si="16"/>
        <v>47.05</v>
      </c>
      <c r="J81" s="145">
        <f>SUM(J82,J83,J84)</f>
        <v>21000</v>
      </c>
      <c r="K81" s="145">
        <f>SUM(K82,K83,K84)</f>
        <v>4772.55</v>
      </c>
      <c r="L81" s="140">
        <f>ROUND((K81/J81)*100,2)</f>
        <v>22.73</v>
      </c>
      <c r="M81" s="145">
        <f>SUM(M82,M83,M84)</f>
        <v>3124</v>
      </c>
      <c r="N81" s="145">
        <f>SUM(N82,N83,N84)</f>
        <v>569.7</v>
      </c>
      <c r="O81" s="140">
        <f>ROUND((N81/M81)*100,2)</f>
        <v>18.24</v>
      </c>
      <c r="P81" s="140">
        <f>SUM(P82,P83,P84,P85)</f>
        <v>78000</v>
      </c>
      <c r="Q81" s="140">
        <f>SUM(Q82,Q83,Q84,Q85)</f>
        <v>45000</v>
      </c>
      <c r="R81" s="140">
        <f>ROUND((Q81/P81)*100,2)</f>
        <v>57.69</v>
      </c>
      <c r="S81" s="145"/>
      <c r="T81" s="145"/>
      <c r="U81" s="145"/>
      <c r="V81" s="145"/>
      <c r="W81" s="145"/>
      <c r="X81" s="145"/>
      <c r="Y81" s="145">
        <f>SUM(Y82,Y83,Y84)</f>
        <v>37500</v>
      </c>
      <c r="Z81" s="145">
        <f>SUM(Z82,Z83,Z84)</f>
        <v>14454.09</v>
      </c>
      <c r="AA81" s="140">
        <f t="shared" si="19"/>
        <v>38.54</v>
      </c>
      <c r="AB81" s="140">
        <f>SUM(AB82,AB83,AB84,AB85)</f>
        <v>150000</v>
      </c>
      <c r="AC81" s="140">
        <f>SUM(AC82,AC83,AC84,AC85)</f>
        <v>1632.2</v>
      </c>
      <c r="AD81" s="140">
        <f>ROUND((AC81/AB81)*100,2)</f>
        <v>1.09</v>
      </c>
      <c r="AE81" s="418">
        <f t="shared" si="17"/>
        <v>136500</v>
      </c>
      <c r="AF81" s="418">
        <f t="shared" si="18"/>
        <v>64226.64</v>
      </c>
    </row>
    <row r="82" spans="1:32" ht="12.75" customHeight="1">
      <c r="A82" s="146"/>
      <c r="B82" s="147">
        <v>92105</v>
      </c>
      <c r="C82" s="148" t="s">
        <v>153</v>
      </c>
      <c r="D82" s="149">
        <v>175500</v>
      </c>
      <c r="E82" s="149">
        <v>23958.15</v>
      </c>
      <c r="F82" s="149">
        <f t="shared" si="11"/>
        <v>13.65</v>
      </c>
      <c r="G82" s="149">
        <v>25500</v>
      </c>
      <c r="H82" s="149">
        <v>22325.95</v>
      </c>
      <c r="I82" s="149">
        <f t="shared" si="16"/>
        <v>87.55</v>
      </c>
      <c r="J82" s="150">
        <v>1000</v>
      </c>
      <c r="K82" s="150">
        <v>616</v>
      </c>
      <c r="L82" s="149">
        <f>ROUND((K82/J82)*100,2)</f>
        <v>61.6</v>
      </c>
      <c r="M82" s="150">
        <v>0</v>
      </c>
      <c r="N82" s="150">
        <v>0</v>
      </c>
      <c r="O82" s="149">
        <v>0</v>
      </c>
      <c r="P82" s="150">
        <v>20000</v>
      </c>
      <c r="Q82" s="150">
        <v>20000</v>
      </c>
      <c r="R82" s="149">
        <f>ROUND((Q82/P82)*100,2)</f>
        <v>100</v>
      </c>
      <c r="S82" s="150"/>
      <c r="T82" s="150"/>
      <c r="U82" s="150"/>
      <c r="V82" s="150"/>
      <c r="W82" s="150"/>
      <c r="X82" s="150"/>
      <c r="Y82" s="150">
        <v>4500</v>
      </c>
      <c r="Z82" s="150">
        <v>1709.95</v>
      </c>
      <c r="AA82" s="149">
        <f>ROUND((Z82/Y82)*100,2)</f>
        <v>38</v>
      </c>
      <c r="AB82" s="150">
        <v>150000</v>
      </c>
      <c r="AC82" s="150">
        <v>1632.2</v>
      </c>
      <c r="AD82" s="149">
        <f>ROUND((AC82/AB82)*100,2)</f>
        <v>1.09</v>
      </c>
      <c r="AE82" s="418">
        <f t="shared" si="17"/>
        <v>25500</v>
      </c>
      <c r="AF82" s="418">
        <f t="shared" si="18"/>
        <v>22325.95</v>
      </c>
    </row>
    <row r="83" spans="1:32" ht="14.25" customHeight="1">
      <c r="A83" s="146"/>
      <c r="B83" s="147">
        <v>92109</v>
      </c>
      <c r="C83" s="148" t="s">
        <v>248</v>
      </c>
      <c r="D83" s="149">
        <v>53000</v>
      </c>
      <c r="E83" s="149">
        <v>16900.69</v>
      </c>
      <c r="F83" s="149">
        <f t="shared" si="11"/>
        <v>31.89</v>
      </c>
      <c r="G83" s="149">
        <v>53000</v>
      </c>
      <c r="H83" s="149">
        <v>16900.69</v>
      </c>
      <c r="I83" s="149">
        <f t="shared" si="16"/>
        <v>31.89</v>
      </c>
      <c r="J83" s="150">
        <v>20000</v>
      </c>
      <c r="K83" s="150">
        <v>4156.55</v>
      </c>
      <c r="L83" s="149">
        <f>ROUND((K83/J83)*100,2)</f>
        <v>20.78</v>
      </c>
      <c r="M83" s="150">
        <v>3124</v>
      </c>
      <c r="N83" s="150">
        <v>569.7</v>
      </c>
      <c r="O83" s="149">
        <f>ROUND((N83/M83)*100,2)</f>
        <v>18.24</v>
      </c>
      <c r="P83" s="150"/>
      <c r="Q83" s="150"/>
      <c r="R83" s="140"/>
      <c r="S83" s="150"/>
      <c r="T83" s="150"/>
      <c r="U83" s="150"/>
      <c r="V83" s="150"/>
      <c r="W83" s="150"/>
      <c r="X83" s="150"/>
      <c r="Y83" s="150">
        <v>33000</v>
      </c>
      <c r="Z83" s="150">
        <v>12744.14</v>
      </c>
      <c r="AA83" s="149">
        <f>ROUND((Z83/Y83)*100,2)</f>
        <v>38.62</v>
      </c>
      <c r="AB83" s="150"/>
      <c r="AC83" s="150"/>
      <c r="AD83" s="150"/>
      <c r="AE83" s="418">
        <f t="shared" si="17"/>
        <v>53000</v>
      </c>
      <c r="AF83" s="418">
        <f t="shared" si="18"/>
        <v>16900.69</v>
      </c>
    </row>
    <row r="84" spans="1:32" ht="9.75" customHeight="1">
      <c r="A84" s="146"/>
      <c r="B84" s="147">
        <v>92116</v>
      </c>
      <c r="C84" s="148" t="s">
        <v>154</v>
      </c>
      <c r="D84" s="149">
        <v>58000</v>
      </c>
      <c r="E84" s="149">
        <v>25000</v>
      </c>
      <c r="F84" s="149">
        <f t="shared" si="11"/>
        <v>43.1</v>
      </c>
      <c r="G84" s="149">
        <v>58000</v>
      </c>
      <c r="H84" s="149">
        <v>25000</v>
      </c>
      <c r="I84" s="149">
        <f t="shared" si="16"/>
        <v>43.1</v>
      </c>
      <c r="J84" s="149"/>
      <c r="K84" s="149"/>
      <c r="L84" s="149"/>
      <c r="M84" s="150"/>
      <c r="N84" s="150"/>
      <c r="O84" s="149"/>
      <c r="P84" s="150">
        <v>58000</v>
      </c>
      <c r="Q84" s="150">
        <v>25000</v>
      </c>
      <c r="R84" s="149">
        <f>ROUND((Q84/P84)*100,2)</f>
        <v>43.1</v>
      </c>
      <c r="S84" s="150"/>
      <c r="T84" s="150"/>
      <c r="U84" s="150"/>
      <c r="V84" s="150"/>
      <c r="W84" s="150"/>
      <c r="X84" s="150"/>
      <c r="Y84" s="150">
        <v>0</v>
      </c>
      <c r="Z84" s="150">
        <v>0</v>
      </c>
      <c r="AA84" s="149">
        <v>0</v>
      </c>
      <c r="AB84" s="149"/>
      <c r="AC84" s="149"/>
      <c r="AD84" s="149"/>
      <c r="AE84" s="418">
        <f t="shared" si="17"/>
        <v>58000</v>
      </c>
      <c r="AF84" s="418">
        <f t="shared" si="18"/>
        <v>25000</v>
      </c>
    </row>
    <row r="85" spans="1:32" ht="14.25" customHeight="1" hidden="1">
      <c r="A85" s="146"/>
      <c r="B85" s="147">
        <v>92195</v>
      </c>
      <c r="C85" s="148" t="s">
        <v>101</v>
      </c>
      <c r="D85" s="149">
        <v>0</v>
      </c>
      <c r="E85" s="150">
        <v>0</v>
      </c>
      <c r="F85" s="149">
        <v>0</v>
      </c>
      <c r="G85" s="150">
        <v>0</v>
      </c>
      <c r="H85" s="150">
        <v>0</v>
      </c>
      <c r="I85" s="149">
        <v>0</v>
      </c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49"/>
      <c r="AC85" s="150"/>
      <c r="AD85" s="149"/>
      <c r="AE85" s="418">
        <f t="shared" si="17"/>
        <v>0</v>
      </c>
      <c r="AF85" s="418">
        <f t="shared" si="18"/>
        <v>0</v>
      </c>
    </row>
    <row r="86" spans="1:32" s="141" customFormat="1" ht="9" customHeight="1">
      <c r="A86" s="142">
        <v>926</v>
      </c>
      <c r="B86" s="143"/>
      <c r="C86" s="144" t="s">
        <v>155</v>
      </c>
      <c r="D86" s="140">
        <f>SUM(D87:D88)</f>
        <v>1930000</v>
      </c>
      <c r="E86" s="140">
        <f>SUM(E87:E88)</f>
        <v>50703.240000000005</v>
      </c>
      <c r="F86" s="140">
        <f>ROUND((E86/D86)*100,2)</f>
        <v>2.63</v>
      </c>
      <c r="G86" s="140">
        <f>SUM(G87:G88)</f>
        <v>30000</v>
      </c>
      <c r="H86" s="140">
        <f>SUM(H87:H88)</f>
        <v>21616.24</v>
      </c>
      <c r="I86" s="140">
        <f>ROUND((H86/G86)*100,2)</f>
        <v>72.05</v>
      </c>
      <c r="J86" s="145"/>
      <c r="K86" s="145"/>
      <c r="L86" s="145"/>
      <c r="M86" s="140"/>
      <c r="N86" s="140"/>
      <c r="O86" s="140"/>
      <c r="P86" s="140">
        <f>SUM(P88:P88)</f>
        <v>17900</v>
      </c>
      <c r="Q86" s="140">
        <f>SUM(Q88:Q88)</f>
        <v>17900</v>
      </c>
      <c r="R86" s="140">
        <f>ROUND((Q86/P86)*100,2)</f>
        <v>100</v>
      </c>
      <c r="S86" s="145"/>
      <c r="T86" s="145"/>
      <c r="U86" s="145"/>
      <c r="V86" s="145"/>
      <c r="W86" s="145"/>
      <c r="X86" s="145"/>
      <c r="Y86" s="140">
        <f>SUM(Y87:Y88)</f>
        <v>12100</v>
      </c>
      <c r="Z86" s="140">
        <f>SUM(Z87:Z88)</f>
        <v>3716.24</v>
      </c>
      <c r="AA86" s="140">
        <f>ROUND((Z86/Y86)*100,2)</f>
        <v>30.71</v>
      </c>
      <c r="AB86" s="140">
        <f>SUM(AB87:AB88)</f>
        <v>1900000</v>
      </c>
      <c r="AC86" s="140">
        <f>SUM(AC87:AC88)</f>
        <v>29087</v>
      </c>
      <c r="AD86" s="140">
        <f>ROUND((AC86/AB86)*100,2)</f>
        <v>1.53</v>
      </c>
      <c r="AE86" s="418">
        <f t="shared" si="17"/>
        <v>30000</v>
      </c>
      <c r="AF86" s="418">
        <f t="shared" si="18"/>
        <v>21616.239999999998</v>
      </c>
    </row>
    <row r="87" spans="1:32" ht="10.5" customHeight="1">
      <c r="A87" s="146"/>
      <c r="B87" s="147">
        <v>92601</v>
      </c>
      <c r="C87" s="148" t="s">
        <v>352</v>
      </c>
      <c r="D87" s="149">
        <v>1900000</v>
      </c>
      <c r="E87" s="149">
        <v>29087</v>
      </c>
      <c r="F87" s="149">
        <f>ROUND((E87/D87)*100,2)</f>
        <v>1.53</v>
      </c>
      <c r="G87" s="149">
        <v>0</v>
      </c>
      <c r="H87" s="149">
        <v>0</v>
      </c>
      <c r="I87" s="149">
        <v>0</v>
      </c>
      <c r="J87" s="150"/>
      <c r="K87" s="150"/>
      <c r="L87" s="150"/>
      <c r="M87" s="149"/>
      <c r="N87" s="149"/>
      <c r="O87" s="149"/>
      <c r="P87" s="149"/>
      <c r="Q87" s="149"/>
      <c r="R87" s="149"/>
      <c r="S87" s="150"/>
      <c r="T87" s="150"/>
      <c r="U87" s="150"/>
      <c r="V87" s="150"/>
      <c r="W87" s="150"/>
      <c r="X87" s="150"/>
      <c r="Y87" s="149"/>
      <c r="Z87" s="149"/>
      <c r="AA87" s="149"/>
      <c r="AB87" s="150">
        <v>1900000</v>
      </c>
      <c r="AC87" s="150">
        <v>29087</v>
      </c>
      <c r="AD87" s="149">
        <f>ROUND((AC87/AB87)*100,2)</f>
        <v>1.53</v>
      </c>
      <c r="AE87" s="418">
        <f t="shared" si="17"/>
        <v>0</v>
      </c>
      <c r="AF87" s="418">
        <f t="shared" si="18"/>
        <v>0</v>
      </c>
    </row>
    <row r="88" spans="1:32" ht="16.5">
      <c r="A88" s="146"/>
      <c r="B88" s="147">
        <v>92605</v>
      </c>
      <c r="C88" s="148" t="s">
        <v>249</v>
      </c>
      <c r="D88" s="149">
        <v>30000</v>
      </c>
      <c r="E88" s="149">
        <v>21616.24</v>
      </c>
      <c r="F88" s="149">
        <f>ROUND((E88/D88)*100,2)</f>
        <v>72.05</v>
      </c>
      <c r="G88" s="149">
        <v>30000</v>
      </c>
      <c r="H88" s="149">
        <v>21616.24</v>
      </c>
      <c r="I88" s="149">
        <f>ROUND((H88/G88)*100,2)</f>
        <v>72.05</v>
      </c>
      <c r="J88" s="150"/>
      <c r="K88" s="150"/>
      <c r="L88" s="150"/>
      <c r="M88" s="149"/>
      <c r="N88" s="149"/>
      <c r="O88" s="149"/>
      <c r="P88" s="150">
        <v>17900</v>
      </c>
      <c r="Q88" s="150">
        <v>17900</v>
      </c>
      <c r="R88" s="149">
        <f>ROUND((Q88/P88)*100,2)</f>
        <v>100</v>
      </c>
      <c r="S88" s="150"/>
      <c r="T88" s="150"/>
      <c r="U88" s="150"/>
      <c r="V88" s="150"/>
      <c r="W88" s="150"/>
      <c r="X88" s="150"/>
      <c r="Y88" s="149">
        <v>12100</v>
      </c>
      <c r="Z88" s="149">
        <v>3716.24</v>
      </c>
      <c r="AA88" s="149">
        <f>ROUND((Z88/Y88)*100,2)</f>
        <v>30.71</v>
      </c>
      <c r="AB88" s="150"/>
      <c r="AC88" s="150"/>
      <c r="AD88" s="150"/>
      <c r="AE88" s="418">
        <f t="shared" si="17"/>
        <v>30000</v>
      </c>
      <c r="AF88" s="418">
        <f t="shared" si="18"/>
        <v>21616.239999999998</v>
      </c>
    </row>
    <row r="89" spans="1:32" s="165" customFormat="1" ht="9.75">
      <c r="A89" s="611" t="s">
        <v>370</v>
      </c>
      <c r="B89" s="612"/>
      <c r="C89" s="613"/>
      <c r="D89" s="198">
        <f>SUM(D9,D13,D15,D20,D22,D25,D32,D35,D40,D42,D44,D46,D55,D59,D68,D71,D75,D81,D86)</f>
        <v>20890515.55</v>
      </c>
      <c r="E89" s="198">
        <f>SUM(E9,E13,E15,E20,E22,E25,E32,E35,E40,E42,E44,E46,E55,E59,E68,E71,E75,E81,E86)</f>
        <v>6252814.510000001</v>
      </c>
      <c r="F89" s="140">
        <f>ROUND((E89/D89)*100,2)</f>
        <v>29.93</v>
      </c>
      <c r="G89" s="198">
        <f>SUM(G9,G13,G15,G20,G22,G25,G32,G35,G40,G42,G44,G46,G55,G59,G68,G71,G75,G81,G86)</f>
        <v>11994298.55</v>
      </c>
      <c r="H89" s="198">
        <f>SUM(H9,H13,H15,H20,H22,H25,H32,H35,H40,H42,H44,H46,H55,H59,H68,H71,H75,H81,H86)</f>
        <v>5254584.350000001</v>
      </c>
      <c r="I89" s="140">
        <f>ROUND((H89/G89)*100,2)</f>
        <v>43.81</v>
      </c>
      <c r="J89" s="198">
        <f>SUM(J9,J13,J15,J20,J22,J25,J32,J35,J40,J42,J44,J46,J55,J59,J68,J71,J75,J81,J86)</f>
        <v>6041662.8</v>
      </c>
      <c r="K89" s="198">
        <f>SUM(K9,K13,K15,K20,K22,K25,K32,K35,K40,K42,K44,K46,K55,K59,K68,K71,K75,K81,K86)</f>
        <v>2795912.6</v>
      </c>
      <c r="L89" s="140">
        <f>ROUND((K89/J89)*100,2)</f>
        <v>46.28</v>
      </c>
      <c r="M89" s="198">
        <f>SUM(M9,M13,M15,M20,M22,M25,M32,M35,M40,M42,M44,M46,M55,M59,M68,M71,M75,M81,M86)</f>
        <v>925380.1</v>
      </c>
      <c r="N89" s="198">
        <f>SUM(N9,N13,N15,N20,N22,N25,N32,N35,N40,N42,N44,N46,N55,N59,N68,N71,N75,N81,N86)</f>
        <v>390013.19</v>
      </c>
      <c r="O89" s="140">
        <f>ROUND((N89/M89)*100,2)</f>
        <v>42.15</v>
      </c>
      <c r="P89" s="198">
        <f>SUM(P9,P13,P15,P20,P22,P25,P32,P35,P40,P42,P44,P46,P55,P59,P68,P71,P75,P81,P86)</f>
        <v>203648</v>
      </c>
      <c r="Q89" s="198">
        <f>SUM(Q9,Q13,Q15,Q20,Q22,Q25,Q32,Q35,Q40,Q42,Q44,Q46,Q55,Q59,Q68,Q71,Q75,Q81,Q86)</f>
        <v>116756</v>
      </c>
      <c r="R89" s="140">
        <f>ROUND((Q89/P89)*100,2)</f>
        <v>57.33</v>
      </c>
      <c r="S89" s="198">
        <f>SUM(S9,S13,S15,S20,S22,S25,S32,S35,S40,S42,S44,S46,S55,S59,S68,S71,S75,S81,S86)</f>
        <v>100000</v>
      </c>
      <c r="T89" s="198">
        <f>SUM(T9,T13,T15,T20,T22,T25,T32,T35,T40,T42,T44,T46,T55,T59,T68,T71,T75,T81,T86)</f>
        <v>0</v>
      </c>
      <c r="U89" s="140">
        <v>0</v>
      </c>
      <c r="V89" s="198">
        <f>SUM(V9,V13,V15,V20,V22,V25,V32,V35,V40,V42,V44,V46,V55,V59,V68,V71,V75,V81,V86)</f>
        <v>0</v>
      </c>
      <c r="W89" s="198">
        <f>SUM(W9,W13,W15,W20,W22,W25,W32,W35,W40,W42,W44,W46,W55,W59,W68,W71,W75,W81,W86)</f>
        <v>0</v>
      </c>
      <c r="X89" s="140">
        <v>0</v>
      </c>
      <c r="Y89" s="198">
        <f>SUM(Y9,Y13,Y15,Y20,Y22,Y25,Y32,Y35,Y40,Y42,Y44,Y46,Y55,Y59,Y68,Y71,Y75,Y81,Y86)</f>
        <v>5648987.75</v>
      </c>
      <c r="Z89" s="198">
        <f>SUM(Z9,Z13,Z15,Z20,Z22,Z25,Z32,Z35,Z40,Z42,Z44,Z46,Z55,Z59,Z68,Z71,Z75,Z81,Z86)</f>
        <v>2341915.7499999995</v>
      </c>
      <c r="AA89" s="140">
        <f>ROUND((Z89/Y89)*100,2)</f>
        <v>41.46</v>
      </c>
      <c r="AB89" s="198">
        <f>SUM(AB9,AB13,AB15,AB20,AB22,AB25,AB32,AB35,AB40,AB42,AB44,AB46,AB55,AB59,AB68,AB71,AB75,AB81,AB86)</f>
        <v>8896217</v>
      </c>
      <c r="AC89" s="198">
        <f>SUM(AC9,AC13,AC15,AC20,AC22,AC25,AC32,AC35,AC40,AC42,AC44,AC46,AC55,AC59,AC68,AC71,AC75,AC81,AC86)</f>
        <v>998230.1599999999</v>
      </c>
      <c r="AD89" s="140">
        <f>ROUND((AC89/AB89)*100,2)</f>
        <v>11.22</v>
      </c>
      <c r="AE89" s="418">
        <f t="shared" si="17"/>
        <v>11994298.55</v>
      </c>
      <c r="AF89" s="418">
        <f t="shared" si="18"/>
        <v>5254584.35</v>
      </c>
    </row>
    <row r="91" ht="8.25">
      <c r="R91" s="169" t="s">
        <v>245</v>
      </c>
    </row>
    <row r="92" spans="14:26" ht="8.25">
      <c r="N92" s="169" t="s">
        <v>245</v>
      </c>
      <c r="Z92" s="169" t="s">
        <v>245</v>
      </c>
    </row>
  </sheetData>
  <mergeCells count="16">
    <mergeCell ref="G4:AA4"/>
    <mergeCell ref="J5:AA5"/>
    <mergeCell ref="G5:I6"/>
    <mergeCell ref="S6:U6"/>
    <mergeCell ref="J6:L6"/>
    <mergeCell ref="M6:O6"/>
    <mergeCell ref="D3:AD3"/>
    <mergeCell ref="P6:R6"/>
    <mergeCell ref="A89:C89"/>
    <mergeCell ref="A3:A7"/>
    <mergeCell ref="C3:C7"/>
    <mergeCell ref="B3:B7"/>
    <mergeCell ref="AB4:AD6"/>
    <mergeCell ref="D4:F6"/>
    <mergeCell ref="V6:X6"/>
    <mergeCell ref="Y6:AA6"/>
  </mergeCells>
  <printOptions/>
  <pageMargins left="0" right="0" top="1.1811023622047245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I15" sqref="I15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18.875" style="29" customWidth="1"/>
    <col min="5" max="5" width="10.625" style="29" customWidth="1"/>
    <col min="6" max="6" width="11.25390625" style="34" customWidth="1"/>
    <col min="7" max="7" width="11.625" style="29" customWidth="1"/>
    <col min="8" max="8" width="11.25390625" style="204" customWidth="1"/>
    <col min="9" max="9" width="7.375" style="29" customWidth="1"/>
    <col min="10" max="10" width="8.75390625" style="29" customWidth="1"/>
    <col min="11" max="11" width="9.00390625" style="29" customWidth="1"/>
    <col min="12" max="12" width="11.00390625" style="29" customWidth="1"/>
    <col min="13" max="13" width="12.875" style="29" customWidth="1"/>
    <col min="14" max="14" width="8.875" style="29" customWidth="1"/>
    <col min="15" max="15" width="8.75390625" style="29" bestFit="1" customWidth="1"/>
    <col min="16" max="16" width="10.25390625" style="29" customWidth="1"/>
    <col min="17" max="17" width="16.75390625" style="29" customWidth="1"/>
    <col min="18" max="16384" width="9.125" style="29" customWidth="1"/>
  </cols>
  <sheetData>
    <row r="1" ht="11.25">
      <c r="M1" s="218" t="s">
        <v>258</v>
      </c>
    </row>
    <row r="2" spans="1:17" ht="11.25">
      <c r="A2" s="471" t="s">
        <v>371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0.5" customHeight="1">
      <c r="A3" s="28"/>
      <c r="B3" s="28"/>
      <c r="C3" s="28"/>
      <c r="D3" s="28"/>
      <c r="E3" s="28"/>
      <c r="F3" s="32"/>
      <c r="G3" s="28"/>
      <c r="H3" s="202"/>
      <c r="I3" s="28"/>
      <c r="J3" s="28"/>
      <c r="K3" s="28"/>
      <c r="L3" s="28"/>
      <c r="M3" s="28"/>
      <c r="N3" s="28"/>
      <c r="O3" s="28"/>
      <c r="P3" s="28"/>
      <c r="Q3" s="5" t="s">
        <v>46</v>
      </c>
    </row>
    <row r="4" spans="1:17" s="199" customFormat="1" ht="19.5" customHeight="1">
      <c r="A4" s="472" t="s">
        <v>61</v>
      </c>
      <c r="B4" s="472" t="s">
        <v>8</v>
      </c>
      <c r="C4" s="472" t="s">
        <v>45</v>
      </c>
      <c r="D4" s="467" t="s">
        <v>73</v>
      </c>
      <c r="E4" s="467" t="s">
        <v>62</v>
      </c>
      <c r="F4" s="468" t="s">
        <v>367</v>
      </c>
      <c r="G4" s="477" t="s">
        <v>69</v>
      </c>
      <c r="H4" s="477"/>
      <c r="I4" s="477"/>
      <c r="J4" s="477"/>
      <c r="K4" s="477"/>
      <c r="L4" s="477"/>
      <c r="M4" s="477"/>
      <c r="N4" s="477"/>
      <c r="O4" s="477"/>
      <c r="P4" s="473"/>
      <c r="Q4" s="467" t="s">
        <v>66</v>
      </c>
    </row>
    <row r="5" spans="1:17" s="199" customFormat="1" ht="19.5" customHeight="1">
      <c r="A5" s="472"/>
      <c r="B5" s="472"/>
      <c r="C5" s="472"/>
      <c r="D5" s="467"/>
      <c r="E5" s="467"/>
      <c r="F5" s="469"/>
      <c r="G5" s="473" t="s">
        <v>368</v>
      </c>
      <c r="H5" s="481" t="s">
        <v>250</v>
      </c>
      <c r="I5" s="474" t="s">
        <v>226</v>
      </c>
      <c r="J5" s="467" t="s">
        <v>21</v>
      </c>
      <c r="K5" s="467"/>
      <c r="L5" s="467"/>
      <c r="M5" s="467"/>
      <c r="N5" s="467" t="s">
        <v>267</v>
      </c>
      <c r="O5" s="467" t="s">
        <v>369</v>
      </c>
      <c r="P5" s="478" t="s">
        <v>417</v>
      </c>
      <c r="Q5" s="467"/>
    </row>
    <row r="6" spans="1:17" s="199" customFormat="1" ht="29.25" customHeight="1">
      <c r="A6" s="472"/>
      <c r="B6" s="472"/>
      <c r="C6" s="472"/>
      <c r="D6" s="467"/>
      <c r="E6" s="467"/>
      <c r="F6" s="469"/>
      <c r="G6" s="473"/>
      <c r="H6" s="450"/>
      <c r="I6" s="475"/>
      <c r="J6" s="467" t="s">
        <v>78</v>
      </c>
      <c r="K6" s="467" t="s">
        <v>71</v>
      </c>
      <c r="L6" s="467" t="s">
        <v>79</v>
      </c>
      <c r="M6" s="467" t="s">
        <v>72</v>
      </c>
      <c r="N6" s="467"/>
      <c r="O6" s="467"/>
      <c r="P6" s="479"/>
      <c r="Q6" s="467"/>
    </row>
    <row r="7" spans="1:17" s="199" customFormat="1" ht="19.5" customHeight="1">
      <c r="A7" s="472"/>
      <c r="B7" s="472"/>
      <c r="C7" s="472"/>
      <c r="D7" s="467"/>
      <c r="E7" s="467"/>
      <c r="F7" s="469"/>
      <c r="G7" s="473"/>
      <c r="H7" s="450"/>
      <c r="I7" s="475"/>
      <c r="J7" s="467"/>
      <c r="K7" s="467"/>
      <c r="L7" s="467"/>
      <c r="M7" s="467"/>
      <c r="N7" s="467"/>
      <c r="O7" s="467"/>
      <c r="P7" s="479"/>
      <c r="Q7" s="467"/>
    </row>
    <row r="8" spans="1:17" s="199" customFormat="1" ht="19.5" customHeight="1">
      <c r="A8" s="472"/>
      <c r="B8" s="472"/>
      <c r="C8" s="472"/>
      <c r="D8" s="467"/>
      <c r="E8" s="467"/>
      <c r="F8" s="470"/>
      <c r="G8" s="473"/>
      <c r="H8" s="449"/>
      <c r="I8" s="476"/>
      <c r="J8" s="467"/>
      <c r="K8" s="467"/>
      <c r="L8" s="467"/>
      <c r="M8" s="467"/>
      <c r="N8" s="467"/>
      <c r="O8" s="467"/>
      <c r="P8" s="480"/>
      <c r="Q8" s="467"/>
    </row>
    <row r="9" spans="1:17" ht="7.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3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</row>
    <row r="10" spans="1:17" ht="55.5" customHeight="1">
      <c r="A10" s="35" t="s">
        <v>16</v>
      </c>
      <c r="B10" s="36">
        <v>600</v>
      </c>
      <c r="C10" s="36">
        <v>60016</v>
      </c>
      <c r="D10" s="31" t="s">
        <v>463</v>
      </c>
      <c r="E10" s="37">
        <v>1025000</v>
      </c>
      <c r="F10" s="37">
        <v>13909</v>
      </c>
      <c r="G10" s="37">
        <v>500000</v>
      </c>
      <c r="H10" s="203">
        <v>0</v>
      </c>
      <c r="I10" s="187">
        <f aca="true" t="shared" si="0" ref="I10:I18">ROUND((H10/G10)*100,2)</f>
        <v>0</v>
      </c>
      <c r="J10" s="37">
        <v>0</v>
      </c>
      <c r="K10" s="37">
        <v>190000</v>
      </c>
      <c r="L10" s="38" t="s">
        <v>67</v>
      </c>
      <c r="M10" s="37">
        <v>310000</v>
      </c>
      <c r="N10" s="37">
        <v>511091</v>
      </c>
      <c r="O10" s="37"/>
      <c r="P10" s="37"/>
      <c r="Q10" s="36" t="s">
        <v>166</v>
      </c>
    </row>
    <row r="11" spans="1:17" ht="69.75" customHeight="1">
      <c r="A11" s="35" t="s">
        <v>17</v>
      </c>
      <c r="B11" s="36">
        <v>600</v>
      </c>
      <c r="C11" s="36">
        <v>60016</v>
      </c>
      <c r="D11" s="31" t="s">
        <v>281</v>
      </c>
      <c r="E11" s="37">
        <v>798678</v>
      </c>
      <c r="F11" s="37">
        <v>23678</v>
      </c>
      <c r="G11" s="37">
        <v>775000</v>
      </c>
      <c r="H11" s="203">
        <v>0</v>
      </c>
      <c r="I11" s="187">
        <f t="shared" si="0"/>
        <v>0</v>
      </c>
      <c r="J11" s="37">
        <v>0</v>
      </c>
      <c r="K11" s="37">
        <v>345000</v>
      </c>
      <c r="L11" s="38" t="s">
        <v>67</v>
      </c>
      <c r="M11" s="37">
        <v>430000</v>
      </c>
      <c r="N11" s="37"/>
      <c r="O11" s="37"/>
      <c r="P11" s="37"/>
      <c r="Q11" s="36" t="s">
        <v>166</v>
      </c>
    </row>
    <row r="12" spans="1:17" ht="45">
      <c r="A12" s="35" t="s">
        <v>18</v>
      </c>
      <c r="B12" s="36">
        <v>600</v>
      </c>
      <c r="C12" s="36">
        <v>60016</v>
      </c>
      <c r="D12" s="31" t="s">
        <v>282</v>
      </c>
      <c r="E12" s="37">
        <v>1070000</v>
      </c>
      <c r="F12" s="37">
        <v>21123</v>
      </c>
      <c r="G12" s="37">
        <v>345000</v>
      </c>
      <c r="H12" s="203">
        <v>0</v>
      </c>
      <c r="I12" s="187">
        <f t="shared" si="0"/>
        <v>0</v>
      </c>
      <c r="J12" s="37">
        <v>0</v>
      </c>
      <c r="K12" s="37">
        <v>128459</v>
      </c>
      <c r="L12" s="38" t="s">
        <v>67</v>
      </c>
      <c r="M12" s="37">
        <v>216541</v>
      </c>
      <c r="N12" s="37">
        <v>703877</v>
      </c>
      <c r="O12" s="37"/>
      <c r="P12" s="37"/>
      <c r="Q12" s="36" t="s">
        <v>166</v>
      </c>
    </row>
    <row r="13" spans="1:17" ht="56.25">
      <c r="A13" s="35" t="s">
        <v>7</v>
      </c>
      <c r="B13" s="36">
        <v>600</v>
      </c>
      <c r="C13" s="36">
        <v>60016</v>
      </c>
      <c r="D13" s="31" t="s">
        <v>456</v>
      </c>
      <c r="E13" s="37">
        <v>550141</v>
      </c>
      <c r="F13" s="37">
        <v>141</v>
      </c>
      <c r="G13" s="37">
        <v>550000</v>
      </c>
      <c r="H13" s="203">
        <v>18153.46</v>
      </c>
      <c r="I13" s="187">
        <f t="shared" si="0"/>
        <v>3.3</v>
      </c>
      <c r="J13" s="37">
        <v>102000</v>
      </c>
      <c r="K13" s="37">
        <v>233000</v>
      </c>
      <c r="L13" s="38" t="s">
        <v>392</v>
      </c>
      <c r="M13" s="37"/>
      <c r="N13" s="37"/>
      <c r="O13" s="37"/>
      <c r="P13" s="37"/>
      <c r="Q13" s="36" t="s">
        <v>166</v>
      </c>
    </row>
    <row r="14" spans="1:17" ht="45">
      <c r="A14" s="35" t="s">
        <v>22</v>
      </c>
      <c r="B14" s="36">
        <v>600</v>
      </c>
      <c r="C14" s="36">
        <v>60016</v>
      </c>
      <c r="D14" s="31" t="s">
        <v>413</v>
      </c>
      <c r="E14" s="37">
        <v>650000</v>
      </c>
      <c r="F14" s="37">
        <v>0</v>
      </c>
      <c r="G14" s="37">
        <v>50000</v>
      </c>
      <c r="H14" s="203">
        <v>2928</v>
      </c>
      <c r="I14" s="187">
        <f t="shared" si="0"/>
        <v>5.86</v>
      </c>
      <c r="J14" s="37">
        <v>50000</v>
      </c>
      <c r="K14" s="37">
        <v>0</v>
      </c>
      <c r="L14" s="38" t="s">
        <v>67</v>
      </c>
      <c r="M14" s="37"/>
      <c r="N14" s="37"/>
      <c r="O14" s="37"/>
      <c r="P14" s="37">
        <v>600000</v>
      </c>
      <c r="Q14" s="36" t="s">
        <v>166</v>
      </c>
    </row>
    <row r="15" spans="1:17" ht="42.75" customHeight="1">
      <c r="A15" s="35" t="s">
        <v>25</v>
      </c>
      <c r="B15" s="36">
        <v>750</v>
      </c>
      <c r="C15" s="36">
        <v>75023</v>
      </c>
      <c r="D15" s="31" t="s">
        <v>393</v>
      </c>
      <c r="E15" s="37">
        <v>100000</v>
      </c>
      <c r="F15" s="37">
        <v>26480</v>
      </c>
      <c r="G15" s="37">
        <v>40000</v>
      </c>
      <c r="H15" s="203">
        <v>9241.5</v>
      </c>
      <c r="I15" s="187">
        <f t="shared" si="0"/>
        <v>23.1</v>
      </c>
      <c r="J15" s="37">
        <v>40000</v>
      </c>
      <c r="K15" s="37"/>
      <c r="L15" s="38" t="s">
        <v>67</v>
      </c>
      <c r="M15" s="37"/>
      <c r="N15" s="37">
        <v>33520</v>
      </c>
      <c r="O15" s="37"/>
      <c r="P15" s="37"/>
      <c r="Q15" s="36" t="s">
        <v>166</v>
      </c>
    </row>
    <row r="16" spans="1:17" ht="40.5" customHeight="1">
      <c r="A16" s="35" t="s">
        <v>28</v>
      </c>
      <c r="B16" s="36">
        <v>801</v>
      </c>
      <c r="C16" s="36">
        <v>80101</v>
      </c>
      <c r="D16" s="31" t="s">
        <v>394</v>
      </c>
      <c r="E16" s="37">
        <v>428000</v>
      </c>
      <c r="F16" s="37">
        <v>20000</v>
      </c>
      <c r="G16" s="37">
        <v>100000</v>
      </c>
      <c r="H16" s="203">
        <v>0</v>
      </c>
      <c r="I16" s="187">
        <f t="shared" si="0"/>
        <v>0</v>
      </c>
      <c r="J16" s="37"/>
      <c r="K16" s="37">
        <v>100000</v>
      </c>
      <c r="L16" s="38" t="s">
        <v>67</v>
      </c>
      <c r="M16" s="37"/>
      <c r="N16" s="37">
        <v>308000</v>
      </c>
      <c r="O16" s="37"/>
      <c r="P16" s="37"/>
      <c r="Q16" s="36" t="s">
        <v>166</v>
      </c>
    </row>
    <row r="17" spans="1:17" ht="66" customHeight="1">
      <c r="A17" s="35" t="s">
        <v>34</v>
      </c>
      <c r="B17" s="36">
        <v>801</v>
      </c>
      <c r="C17" s="36">
        <v>80101</v>
      </c>
      <c r="D17" s="31" t="s">
        <v>457</v>
      </c>
      <c r="E17" s="37">
        <v>880000</v>
      </c>
      <c r="F17" s="37">
        <v>16200</v>
      </c>
      <c r="G17" s="37">
        <v>333000</v>
      </c>
      <c r="H17" s="203">
        <v>1708</v>
      </c>
      <c r="I17" s="187">
        <f t="shared" si="0"/>
        <v>0.51</v>
      </c>
      <c r="J17" s="37">
        <v>0</v>
      </c>
      <c r="K17" s="37">
        <v>133000</v>
      </c>
      <c r="L17" s="38" t="s">
        <v>67</v>
      </c>
      <c r="M17" s="37">
        <v>200000</v>
      </c>
      <c r="N17" s="37">
        <v>530800</v>
      </c>
      <c r="O17" s="37"/>
      <c r="P17" s="37"/>
      <c r="Q17" s="36" t="s">
        <v>166</v>
      </c>
    </row>
    <row r="18" spans="1:17" ht="50.25" customHeight="1">
      <c r="A18" s="35" t="s">
        <v>51</v>
      </c>
      <c r="B18" s="36">
        <v>851</v>
      </c>
      <c r="C18" s="36">
        <v>85121</v>
      </c>
      <c r="D18" s="31" t="s">
        <v>395</v>
      </c>
      <c r="E18" s="37">
        <v>2600000</v>
      </c>
      <c r="F18" s="37">
        <v>417783</v>
      </c>
      <c r="G18" s="37">
        <v>2182217</v>
      </c>
      <c r="H18" s="203">
        <v>889864.42</v>
      </c>
      <c r="I18" s="187">
        <f t="shared" si="0"/>
        <v>40.78</v>
      </c>
      <c r="J18" s="37">
        <v>732217</v>
      </c>
      <c r="K18" s="37">
        <v>1450000</v>
      </c>
      <c r="L18" s="38" t="s">
        <v>67</v>
      </c>
      <c r="M18" s="37"/>
      <c r="N18" s="37">
        <v>0</v>
      </c>
      <c r="O18" s="37">
        <v>0</v>
      </c>
      <c r="P18" s="37"/>
      <c r="Q18" s="36" t="s">
        <v>166</v>
      </c>
    </row>
    <row r="19" spans="1:17" ht="129" customHeight="1">
      <c r="A19" s="35" t="s">
        <v>95</v>
      </c>
      <c r="B19" s="36">
        <v>921</v>
      </c>
      <c r="C19" s="36">
        <v>92105</v>
      </c>
      <c r="D19" s="31" t="s">
        <v>414</v>
      </c>
      <c r="E19" s="37">
        <v>1400000</v>
      </c>
      <c r="F19" s="37">
        <v>7930</v>
      </c>
      <c r="G19" s="37">
        <v>150000</v>
      </c>
      <c r="H19" s="203">
        <v>1632.2</v>
      </c>
      <c r="I19" s="187">
        <f>ROUND((H19/G19)*100,2)</f>
        <v>1.09</v>
      </c>
      <c r="J19" s="37">
        <v>150000</v>
      </c>
      <c r="K19" s="37"/>
      <c r="L19" s="38" t="s">
        <v>67</v>
      </c>
      <c r="M19" s="37"/>
      <c r="N19" s="37">
        <v>1242070</v>
      </c>
      <c r="O19" s="37"/>
      <c r="P19" s="37"/>
      <c r="Q19" s="36" t="s">
        <v>166</v>
      </c>
    </row>
    <row r="20" spans="1:17" ht="22.5" customHeight="1">
      <c r="A20" s="466" t="s">
        <v>396</v>
      </c>
      <c r="B20" s="466"/>
      <c r="C20" s="466"/>
      <c r="D20" s="466"/>
      <c r="E20" s="37">
        <f>SUM(E10:E19)</f>
        <v>9501819</v>
      </c>
      <c r="F20" s="37">
        <f aca="true" t="shared" si="1" ref="F20:P20">SUM(F10:F19)</f>
        <v>547244</v>
      </c>
      <c r="G20" s="37">
        <f t="shared" si="1"/>
        <v>5025217</v>
      </c>
      <c r="H20" s="203">
        <f t="shared" si="1"/>
        <v>923527.58</v>
      </c>
      <c r="I20" s="187">
        <f>ROUND((H20/G20)*100,2)</f>
        <v>18.38</v>
      </c>
      <c r="J20" s="37">
        <f t="shared" si="1"/>
        <v>1074217</v>
      </c>
      <c r="K20" s="37">
        <f t="shared" si="1"/>
        <v>2579459</v>
      </c>
      <c r="L20" s="37">
        <v>215000</v>
      </c>
      <c r="M20" s="37">
        <f t="shared" si="1"/>
        <v>1156541</v>
      </c>
      <c r="N20" s="37">
        <f t="shared" si="1"/>
        <v>3329358</v>
      </c>
      <c r="O20" s="37">
        <f t="shared" si="1"/>
        <v>0</v>
      </c>
      <c r="P20" s="37">
        <f t="shared" si="1"/>
        <v>600000</v>
      </c>
      <c r="Q20" s="376" t="s">
        <v>50</v>
      </c>
    </row>
  </sheetData>
  <mergeCells count="21">
    <mergeCell ref="A20:D20"/>
    <mergeCell ref="J5:M5"/>
    <mergeCell ref="J6:J8"/>
    <mergeCell ref="K6:K8"/>
    <mergeCell ref="L6:L8"/>
    <mergeCell ref="M6:M8"/>
    <mergeCell ref="F4:F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O5:O8"/>
    <mergeCell ref="G4:P4"/>
    <mergeCell ref="P5:P8"/>
    <mergeCell ref="H5:H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G32" sqref="G32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2.125" style="1" customWidth="1"/>
    <col min="4" max="4" width="11.875" style="193" customWidth="1"/>
    <col min="5" max="5" width="11.625" style="193" customWidth="1"/>
    <col min="6" max="6" width="9.75390625" style="1" customWidth="1"/>
    <col min="7" max="16384" width="9.125" style="1" customWidth="1"/>
  </cols>
  <sheetData>
    <row r="1" ht="12.75">
      <c r="E1" s="220" t="s">
        <v>269</v>
      </c>
    </row>
    <row r="2" spans="1:4" ht="15" customHeight="1">
      <c r="A2" s="635" t="s">
        <v>412</v>
      </c>
      <c r="B2" s="635"/>
      <c r="C2" s="635"/>
      <c r="D2" s="635"/>
    </row>
    <row r="3" ht="6.75" customHeight="1">
      <c r="A3" s="9"/>
    </row>
    <row r="4" spans="4:6" ht="12.75">
      <c r="D4" s="251"/>
      <c r="E4" s="251"/>
      <c r="F4" s="6" t="s">
        <v>46</v>
      </c>
    </row>
    <row r="5" spans="1:6" ht="15" customHeight="1">
      <c r="A5" s="636" t="s">
        <v>61</v>
      </c>
      <c r="B5" s="636" t="s">
        <v>11</v>
      </c>
      <c r="C5" s="633" t="s">
        <v>63</v>
      </c>
      <c r="D5" s="632" t="s">
        <v>224</v>
      </c>
      <c r="E5" s="632" t="s">
        <v>227</v>
      </c>
      <c r="F5" s="633" t="s">
        <v>226</v>
      </c>
    </row>
    <row r="6" spans="1:6" ht="15" customHeight="1">
      <c r="A6" s="636"/>
      <c r="B6" s="636"/>
      <c r="C6" s="636"/>
      <c r="D6" s="632"/>
      <c r="E6" s="632"/>
      <c r="F6" s="633"/>
    </row>
    <row r="7" spans="1:6" ht="15.75" customHeight="1">
      <c r="A7" s="636"/>
      <c r="B7" s="636"/>
      <c r="C7" s="636"/>
      <c r="D7" s="632"/>
      <c r="E7" s="632"/>
      <c r="F7" s="633"/>
    </row>
    <row r="8" spans="1:6" s="20" customFormat="1" ht="6.75" customHeight="1">
      <c r="A8" s="19">
        <v>1</v>
      </c>
      <c r="B8" s="19">
        <v>2</v>
      </c>
      <c r="C8" s="19">
        <v>3</v>
      </c>
      <c r="D8" s="265">
        <v>4</v>
      </c>
      <c r="E8" s="265">
        <v>5</v>
      </c>
      <c r="F8" s="19">
        <v>6</v>
      </c>
    </row>
    <row r="9" spans="1:6" ht="18.75" customHeight="1">
      <c r="A9" s="634" t="s">
        <v>29</v>
      </c>
      <c r="B9" s="634"/>
      <c r="C9" s="14"/>
      <c r="D9" s="252">
        <f>SUM(D10,D11,D12,D13,D14,D19,D20,D21,D22,D23)</f>
        <v>6378387.55</v>
      </c>
      <c r="E9" s="252">
        <f>SUM(E10,E11,E12,E13,E14,E19,E20,E21,E22,E23)</f>
        <v>1655349.84</v>
      </c>
      <c r="F9" s="214">
        <f>ROUND((E9/D9)*100,2)</f>
        <v>25.95</v>
      </c>
    </row>
    <row r="10" spans="1:6" ht="18.75" customHeight="1">
      <c r="A10" s="14" t="s">
        <v>16</v>
      </c>
      <c r="B10" s="15" t="s">
        <v>23</v>
      </c>
      <c r="C10" s="14" t="s">
        <v>30</v>
      </c>
      <c r="D10" s="252">
        <v>4960459</v>
      </c>
      <c r="E10" s="252">
        <v>0</v>
      </c>
      <c r="F10" s="25">
        <v>0</v>
      </c>
    </row>
    <row r="11" spans="1:6" ht="18.75" customHeight="1">
      <c r="A11" s="14" t="s">
        <v>17</v>
      </c>
      <c r="B11" s="15" t="s">
        <v>24</v>
      </c>
      <c r="C11" s="14" t="s">
        <v>30</v>
      </c>
      <c r="D11" s="252"/>
      <c r="E11" s="252"/>
      <c r="F11" s="25"/>
    </row>
    <row r="12" spans="1:8" ht="51">
      <c r="A12" s="14" t="s">
        <v>18</v>
      </c>
      <c r="B12" s="40" t="s">
        <v>74</v>
      </c>
      <c r="C12" s="14" t="s">
        <v>53</v>
      </c>
      <c r="D12" s="252"/>
      <c r="E12" s="252"/>
      <c r="F12" s="25"/>
      <c r="H12" s="1" t="s">
        <v>245</v>
      </c>
    </row>
    <row r="13" spans="1:6" ht="18.75" customHeight="1">
      <c r="A13" s="14" t="s">
        <v>7</v>
      </c>
      <c r="B13" s="15" t="s">
        <v>32</v>
      </c>
      <c r="C13" s="14" t="s">
        <v>54</v>
      </c>
      <c r="D13" s="252"/>
      <c r="E13" s="252"/>
      <c r="F13" s="25"/>
    </row>
    <row r="14" spans="1:6" ht="18.75" customHeight="1">
      <c r="A14" s="14" t="s">
        <v>22</v>
      </c>
      <c r="B14" s="15" t="s">
        <v>75</v>
      </c>
      <c r="C14" s="14" t="s">
        <v>94</v>
      </c>
      <c r="D14" s="252" t="s">
        <v>169</v>
      </c>
      <c r="E14" s="252" t="s">
        <v>169</v>
      </c>
      <c r="F14" s="25" t="s">
        <v>169</v>
      </c>
    </row>
    <row r="15" spans="1:6" ht="18.75" customHeight="1">
      <c r="A15" s="14" t="s">
        <v>86</v>
      </c>
      <c r="B15" s="15" t="s">
        <v>90</v>
      </c>
      <c r="C15" s="14" t="s">
        <v>81</v>
      </c>
      <c r="D15" s="252"/>
      <c r="E15" s="252"/>
      <c r="F15" s="25"/>
    </row>
    <row r="16" spans="1:6" ht="18.75" customHeight="1">
      <c r="A16" s="14" t="s">
        <v>87</v>
      </c>
      <c r="B16" s="15" t="s">
        <v>91</v>
      </c>
      <c r="C16" s="14" t="s">
        <v>82</v>
      </c>
      <c r="D16" s="252"/>
      <c r="E16" s="252"/>
      <c r="F16" s="25"/>
    </row>
    <row r="17" spans="1:6" ht="54" customHeight="1">
      <c r="A17" s="14" t="s">
        <v>88</v>
      </c>
      <c r="B17" s="40" t="s">
        <v>92</v>
      </c>
      <c r="C17" s="14" t="s">
        <v>83</v>
      </c>
      <c r="D17" s="252"/>
      <c r="E17" s="252"/>
      <c r="F17" s="25"/>
    </row>
    <row r="18" spans="1:6" ht="18.75" customHeight="1">
      <c r="A18" s="14" t="s">
        <v>89</v>
      </c>
      <c r="B18" s="15" t="s">
        <v>93</v>
      </c>
      <c r="C18" s="14" t="s">
        <v>84</v>
      </c>
      <c r="D18" s="252"/>
      <c r="E18" s="252"/>
      <c r="F18" s="25"/>
    </row>
    <row r="19" spans="1:6" ht="18.75" customHeight="1">
      <c r="A19" s="14" t="s">
        <v>25</v>
      </c>
      <c r="B19" s="15" t="s">
        <v>26</v>
      </c>
      <c r="C19" s="14" t="s">
        <v>31</v>
      </c>
      <c r="D19" s="252">
        <v>1417928.55</v>
      </c>
      <c r="E19" s="252">
        <v>1655349.84</v>
      </c>
      <c r="F19" s="214">
        <f>ROUND((E19/D19)*100,2)</f>
        <v>116.74</v>
      </c>
    </row>
    <row r="20" spans="1:6" ht="18.75" customHeight="1">
      <c r="A20" s="14" t="s">
        <v>28</v>
      </c>
      <c r="B20" s="15" t="s">
        <v>68</v>
      </c>
      <c r="C20" s="14" t="s">
        <v>35</v>
      </c>
      <c r="D20" s="252"/>
      <c r="E20" s="252"/>
      <c r="F20" s="25"/>
    </row>
    <row r="21" spans="1:6" ht="18.75" customHeight="1">
      <c r="A21" s="14" t="s">
        <v>34</v>
      </c>
      <c r="B21" s="15" t="s">
        <v>52</v>
      </c>
      <c r="C21" s="14" t="s">
        <v>65</v>
      </c>
      <c r="D21" s="252"/>
      <c r="E21" s="252"/>
      <c r="F21" s="25"/>
    </row>
    <row r="22" spans="1:6" ht="18.75" customHeight="1">
      <c r="A22" s="14" t="s">
        <v>51</v>
      </c>
      <c r="B22" s="15" t="s">
        <v>96</v>
      </c>
      <c r="C22" s="14" t="s">
        <v>33</v>
      </c>
      <c r="D22" s="252"/>
      <c r="E22" s="252"/>
      <c r="F22" s="25"/>
    </row>
    <row r="23" spans="1:6" ht="18.75" customHeight="1">
      <c r="A23" s="14" t="s">
        <v>95</v>
      </c>
      <c r="B23" s="15" t="s">
        <v>85</v>
      </c>
      <c r="C23" s="14" t="s">
        <v>39</v>
      </c>
      <c r="D23" s="252"/>
      <c r="E23" s="252"/>
      <c r="F23" s="25"/>
    </row>
    <row r="24" spans="1:6" ht="18.75" customHeight="1">
      <c r="A24" s="634" t="s">
        <v>76</v>
      </c>
      <c r="B24" s="634"/>
      <c r="C24" s="14"/>
      <c r="D24" s="252">
        <f>SUM(D25:D32)</f>
        <v>0</v>
      </c>
      <c r="E24" s="252">
        <f>SUM(E25:E32)</f>
        <v>1450000</v>
      </c>
      <c r="F24" s="214">
        <v>0</v>
      </c>
    </row>
    <row r="25" spans="1:7" ht="18.75" customHeight="1">
      <c r="A25" s="14" t="s">
        <v>16</v>
      </c>
      <c r="B25" s="15" t="s">
        <v>55</v>
      </c>
      <c r="C25" s="14" t="s">
        <v>37</v>
      </c>
      <c r="D25" s="252"/>
      <c r="E25" s="252"/>
      <c r="F25" s="214"/>
      <c r="G25" s="1" t="s">
        <v>245</v>
      </c>
    </row>
    <row r="26" spans="1:6" ht="18.75" customHeight="1">
      <c r="A26" s="14" t="s">
        <v>17</v>
      </c>
      <c r="B26" s="15" t="s">
        <v>36</v>
      </c>
      <c r="C26" s="14" t="s">
        <v>37</v>
      </c>
      <c r="D26" s="252"/>
      <c r="E26" s="252"/>
      <c r="F26" s="25"/>
    </row>
    <row r="27" spans="1:6" ht="51">
      <c r="A27" s="14" t="s">
        <v>18</v>
      </c>
      <c r="B27" s="40" t="s">
        <v>59</v>
      </c>
      <c r="C27" s="14" t="s">
        <v>60</v>
      </c>
      <c r="D27" s="252"/>
      <c r="E27" s="252"/>
      <c r="F27" s="25"/>
    </row>
    <row r="28" spans="1:6" ht="18.75" customHeight="1">
      <c r="A28" s="14" t="s">
        <v>7</v>
      </c>
      <c r="B28" s="15" t="s">
        <v>56</v>
      </c>
      <c r="C28" s="14" t="s">
        <v>49</v>
      </c>
      <c r="D28" s="252"/>
      <c r="E28" s="252"/>
      <c r="F28" s="25"/>
    </row>
    <row r="29" spans="1:6" ht="18.75" customHeight="1">
      <c r="A29" s="14" t="s">
        <v>22</v>
      </c>
      <c r="B29" s="15" t="s">
        <v>57</v>
      </c>
      <c r="C29" s="14" t="s">
        <v>39</v>
      </c>
      <c r="D29" s="252"/>
      <c r="E29" s="252"/>
      <c r="F29" s="25"/>
    </row>
    <row r="30" spans="1:6" ht="18.75" customHeight="1">
      <c r="A30" s="14" t="s">
        <v>25</v>
      </c>
      <c r="B30" s="15" t="s">
        <v>27</v>
      </c>
      <c r="C30" s="14" t="s">
        <v>40</v>
      </c>
      <c r="D30" s="252"/>
      <c r="E30" s="252"/>
      <c r="F30" s="25"/>
    </row>
    <row r="31" spans="1:6" ht="18.75" customHeight="1">
      <c r="A31" s="14" t="s">
        <v>28</v>
      </c>
      <c r="B31" s="15" t="s">
        <v>58</v>
      </c>
      <c r="C31" s="14" t="s">
        <v>41</v>
      </c>
      <c r="D31" s="252"/>
      <c r="E31" s="252"/>
      <c r="F31" s="25"/>
    </row>
    <row r="32" spans="1:6" ht="34.5" customHeight="1">
      <c r="A32" s="14" t="s">
        <v>34</v>
      </c>
      <c r="B32" s="40" t="s">
        <v>2</v>
      </c>
      <c r="C32" s="14" t="s">
        <v>38</v>
      </c>
      <c r="D32" s="252"/>
      <c r="E32" s="252">
        <v>1450000</v>
      </c>
      <c r="F32" s="214">
        <v>0</v>
      </c>
    </row>
  </sheetData>
  <mergeCells count="9">
    <mergeCell ref="A2:D2"/>
    <mergeCell ref="A5:A7"/>
    <mergeCell ref="C5:C7"/>
    <mergeCell ref="B5:B7"/>
    <mergeCell ref="D5:D7"/>
    <mergeCell ref="E5:E7"/>
    <mergeCell ref="F5:F7"/>
    <mergeCell ref="A9:B9"/>
    <mergeCell ref="A24:B24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9" sqref="D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1.875" style="1" customWidth="1"/>
    <col min="5" max="5" width="14.875" style="1" customWidth="1"/>
    <col min="6" max="6" width="11.375" style="1" customWidth="1"/>
    <col min="7" max="16384" width="9.125" style="1" customWidth="1"/>
  </cols>
  <sheetData>
    <row r="1" ht="12.75">
      <c r="F1" s="219"/>
    </row>
    <row r="2" spans="1:7" ht="19.5" customHeight="1">
      <c r="A2" s="431" t="s">
        <v>358</v>
      </c>
      <c r="B2" s="431"/>
      <c r="C2" s="431"/>
      <c r="D2" s="431"/>
      <c r="E2" s="431"/>
      <c r="F2" s="637"/>
      <c r="G2" s="637"/>
    </row>
    <row r="3" spans="4:5" ht="19.5" customHeight="1">
      <c r="D3" s="2"/>
      <c r="E3" s="2"/>
    </row>
    <row r="4" spans="5:7" ht="19.5" customHeight="1">
      <c r="E4" s="7"/>
      <c r="G4" s="7" t="s">
        <v>46</v>
      </c>
    </row>
    <row r="5" spans="1:7" s="175" customFormat="1" ht="24" customHeight="1">
      <c r="A5" s="174" t="s">
        <v>61</v>
      </c>
      <c r="B5" s="174" t="s">
        <v>8</v>
      </c>
      <c r="C5" s="174" t="s">
        <v>9</v>
      </c>
      <c r="D5" s="174" t="s">
        <v>48</v>
      </c>
      <c r="E5" s="174" t="s">
        <v>242</v>
      </c>
      <c r="F5" s="184" t="s">
        <v>243</v>
      </c>
      <c r="G5" s="176" t="s">
        <v>226</v>
      </c>
    </row>
    <row r="6" spans="1:7" ht="11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213">
        <v>6</v>
      </c>
      <c r="G6" s="213">
        <v>7</v>
      </c>
    </row>
    <row r="7" spans="1:7" ht="51" customHeight="1">
      <c r="A7" s="14">
        <v>1</v>
      </c>
      <c r="B7" s="15">
        <v>754</v>
      </c>
      <c r="C7" s="15">
        <v>75412</v>
      </c>
      <c r="D7" s="40" t="s">
        <v>360</v>
      </c>
      <c r="E7" s="25">
        <v>80000</v>
      </c>
      <c r="F7" s="419">
        <v>40000</v>
      </c>
      <c r="G7" s="214">
        <f>ROUND((F7/E7)*100,2)</f>
        <v>50</v>
      </c>
    </row>
    <row r="8" spans="1:7" ht="54.75" customHeight="1">
      <c r="A8" s="14">
        <v>2</v>
      </c>
      <c r="B8" s="15">
        <v>851</v>
      </c>
      <c r="C8" s="15">
        <v>85121</v>
      </c>
      <c r="D8" s="40" t="s">
        <v>359</v>
      </c>
      <c r="E8" s="25">
        <v>5000</v>
      </c>
      <c r="F8" s="419">
        <v>5000</v>
      </c>
      <c r="G8" s="214">
        <f>ROUND((F8/E8)*100,2)</f>
        <v>100</v>
      </c>
    </row>
    <row r="9" spans="1:7" ht="44.25" customHeight="1">
      <c r="A9" s="14">
        <v>3</v>
      </c>
      <c r="B9" s="15">
        <v>921</v>
      </c>
      <c r="C9" s="15">
        <v>92116</v>
      </c>
      <c r="D9" s="40" t="s">
        <v>460</v>
      </c>
      <c r="E9" s="25">
        <v>58000</v>
      </c>
      <c r="F9" s="419">
        <v>25000</v>
      </c>
      <c r="G9" s="214">
        <f>ROUND((F9/E9)*100,2)</f>
        <v>43.1</v>
      </c>
    </row>
    <row r="10" spans="1:7" ht="30" customHeight="1">
      <c r="A10" s="15"/>
      <c r="B10" s="15"/>
      <c r="C10" s="15"/>
      <c r="D10" s="40"/>
      <c r="E10" s="25"/>
      <c r="F10" s="384"/>
      <c r="G10" s="186"/>
    </row>
    <row r="11" spans="1:7" ht="30" customHeight="1">
      <c r="A11" s="15"/>
      <c r="B11" s="15"/>
      <c r="C11" s="15"/>
      <c r="D11" s="40"/>
      <c r="E11" s="25"/>
      <c r="F11" s="384"/>
      <c r="G11" s="186"/>
    </row>
    <row r="12" spans="1:7" ht="30" customHeight="1">
      <c r="A12" s="15"/>
      <c r="B12" s="15"/>
      <c r="C12" s="15"/>
      <c r="D12" s="212"/>
      <c r="E12" s="25"/>
      <c r="F12" s="384"/>
      <c r="G12" s="186"/>
    </row>
    <row r="13" spans="1:7" ht="38.25" customHeight="1">
      <c r="A13" s="15"/>
      <c r="B13" s="15"/>
      <c r="C13" s="15"/>
      <c r="D13" s="40"/>
      <c r="E13" s="25"/>
      <c r="F13" s="384"/>
      <c r="G13" s="186"/>
    </row>
    <row r="14" spans="1:7" s="39" customFormat="1" ht="30" customHeight="1">
      <c r="A14" s="634" t="s">
        <v>458</v>
      </c>
      <c r="B14" s="634"/>
      <c r="C14" s="634"/>
      <c r="D14" s="634"/>
      <c r="E14" s="27">
        <f>SUM(E7:E13)</f>
        <v>143000</v>
      </c>
      <c r="F14" s="27">
        <f>SUM(F7:F13)</f>
        <v>70000</v>
      </c>
      <c r="G14" s="188">
        <f>ROUND((F14/E14)*100,2)</f>
        <v>48.95</v>
      </c>
    </row>
  </sheetData>
  <mergeCells count="2">
    <mergeCell ref="A14:D14"/>
    <mergeCell ref="A2:G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J7" sqref="J7"/>
    </sheetView>
  </sheetViews>
  <sheetFormatPr defaultColWidth="9.00390625" defaultRowHeight="12.75"/>
  <cols>
    <col min="1" max="1" width="3.00390625" style="0" customWidth="1"/>
    <col min="2" max="2" width="6.25390625" style="0" customWidth="1"/>
    <col min="3" max="3" width="8.75390625" style="0" customWidth="1"/>
    <col min="4" max="4" width="39.875" style="0" customWidth="1"/>
    <col min="5" max="5" width="15.125" style="0" customWidth="1"/>
    <col min="6" max="6" width="12.125" style="260" customWidth="1"/>
    <col min="7" max="7" width="10.875" style="260" customWidth="1"/>
    <col min="8" max="8" width="5.75390625" style="0" customWidth="1"/>
  </cols>
  <sheetData>
    <row r="1" ht="12.75">
      <c r="G1" s="261" t="s">
        <v>260</v>
      </c>
    </row>
    <row r="2" spans="1:8" ht="38.25" customHeight="1">
      <c r="A2" s="641" t="s">
        <v>354</v>
      </c>
      <c r="B2" s="641"/>
      <c r="C2" s="641"/>
      <c r="D2" s="641"/>
      <c r="E2" s="641"/>
      <c r="F2" s="641"/>
      <c r="G2" s="464"/>
      <c r="H2" s="464"/>
    </row>
    <row r="3" spans="4:6" ht="19.5" customHeight="1">
      <c r="D3" s="1"/>
      <c r="E3" s="1"/>
      <c r="F3" s="189" t="s">
        <v>46</v>
      </c>
    </row>
    <row r="4" spans="1:8" s="183" customFormat="1" ht="42.75" customHeight="1">
      <c r="A4" s="174" t="s">
        <v>61</v>
      </c>
      <c r="B4" s="174" t="s">
        <v>8</v>
      </c>
      <c r="C4" s="174" t="s">
        <v>9</v>
      </c>
      <c r="D4" s="174" t="s">
        <v>47</v>
      </c>
      <c r="E4" s="184" t="s">
        <v>355</v>
      </c>
      <c r="F4" s="262" t="s">
        <v>240</v>
      </c>
      <c r="G4" s="263" t="s">
        <v>241</v>
      </c>
      <c r="H4" s="176" t="s">
        <v>226</v>
      </c>
    </row>
    <row r="5" spans="1:8" s="21" customFormat="1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329">
        <v>6</v>
      </c>
      <c r="G5" s="330">
        <v>7</v>
      </c>
      <c r="H5" s="185">
        <v>8</v>
      </c>
    </row>
    <row r="6" spans="1:8" s="1" customFormat="1" ht="88.5" customHeight="1">
      <c r="A6" s="15">
        <v>1</v>
      </c>
      <c r="B6" s="15">
        <v>600</v>
      </c>
      <c r="C6" s="15">
        <v>60014</v>
      </c>
      <c r="D6" s="40" t="s">
        <v>461</v>
      </c>
      <c r="E6" s="332" t="s">
        <v>356</v>
      </c>
      <c r="F6" s="252">
        <v>340000</v>
      </c>
      <c r="G6" s="420">
        <v>0</v>
      </c>
      <c r="H6" s="187">
        <f aca="true" t="shared" si="0" ref="H6:H19">ROUND((G6/F6)*100,2)</f>
        <v>0</v>
      </c>
    </row>
    <row r="7" spans="1:8" s="1" customFormat="1" ht="79.5" customHeight="1">
      <c r="A7" s="15">
        <v>2</v>
      </c>
      <c r="B7" s="15">
        <v>754</v>
      </c>
      <c r="C7" s="15">
        <v>75412</v>
      </c>
      <c r="D7" s="40" t="s">
        <v>462</v>
      </c>
      <c r="E7" s="332" t="s">
        <v>357</v>
      </c>
      <c r="F7" s="252">
        <v>5000</v>
      </c>
      <c r="G7" s="420">
        <v>0</v>
      </c>
      <c r="H7" s="187">
        <f t="shared" si="0"/>
        <v>0</v>
      </c>
    </row>
    <row r="8" spans="1:8" s="1" customFormat="1" ht="76.5" customHeight="1">
      <c r="A8" s="15">
        <v>3</v>
      </c>
      <c r="B8" s="15">
        <v>801</v>
      </c>
      <c r="C8" s="15">
        <v>80113</v>
      </c>
      <c r="D8" s="40" t="s">
        <v>418</v>
      </c>
      <c r="E8" s="332" t="s">
        <v>356</v>
      </c>
      <c r="F8" s="252">
        <v>15300</v>
      </c>
      <c r="G8" s="420">
        <v>7632</v>
      </c>
      <c r="H8" s="187">
        <f t="shared" si="0"/>
        <v>49.88</v>
      </c>
    </row>
    <row r="9" spans="1:8" s="1" customFormat="1" ht="101.25" customHeight="1">
      <c r="A9" s="15">
        <v>4</v>
      </c>
      <c r="B9" s="15">
        <v>851</v>
      </c>
      <c r="C9" s="15">
        <v>85154</v>
      </c>
      <c r="D9" s="40" t="s">
        <v>379</v>
      </c>
      <c r="E9" s="332" t="s">
        <v>380</v>
      </c>
      <c r="F9" s="182">
        <v>2448</v>
      </c>
      <c r="G9" s="420">
        <v>1224</v>
      </c>
      <c r="H9" s="187">
        <f t="shared" si="0"/>
        <v>50</v>
      </c>
    </row>
    <row r="10" spans="1:8" s="1" customFormat="1" ht="159" customHeight="1">
      <c r="A10" s="15">
        <v>5</v>
      </c>
      <c r="B10" s="15">
        <v>900</v>
      </c>
      <c r="C10" s="15">
        <v>90001</v>
      </c>
      <c r="D10" s="40" t="s">
        <v>459</v>
      </c>
      <c r="E10" s="332" t="s">
        <v>381</v>
      </c>
      <c r="F10" s="252">
        <v>30000</v>
      </c>
      <c r="G10" s="420">
        <v>29145.58</v>
      </c>
      <c r="H10" s="187">
        <f t="shared" si="0"/>
        <v>97.15</v>
      </c>
    </row>
    <row r="11" spans="1:8" s="1" customFormat="1" ht="180" customHeight="1">
      <c r="A11" s="15">
        <v>6</v>
      </c>
      <c r="B11" s="15">
        <v>921</v>
      </c>
      <c r="C11" s="15">
        <v>92105</v>
      </c>
      <c r="D11" s="40" t="s">
        <v>464</v>
      </c>
      <c r="E11" s="332" t="s">
        <v>382</v>
      </c>
      <c r="F11" s="182">
        <v>5000</v>
      </c>
      <c r="G11" s="420">
        <v>5000</v>
      </c>
      <c r="H11" s="187">
        <f t="shared" si="0"/>
        <v>100</v>
      </c>
    </row>
    <row r="12" spans="1:8" s="1" customFormat="1" ht="150.75" customHeight="1">
      <c r="A12" s="15">
        <v>7</v>
      </c>
      <c r="B12" s="15">
        <v>921</v>
      </c>
      <c r="C12" s="15">
        <v>92105</v>
      </c>
      <c r="D12" s="40" t="s">
        <v>465</v>
      </c>
      <c r="E12" s="332" t="s">
        <v>383</v>
      </c>
      <c r="F12" s="182">
        <v>1000</v>
      </c>
      <c r="G12" s="420">
        <v>1000</v>
      </c>
      <c r="H12" s="187">
        <f t="shared" si="0"/>
        <v>100</v>
      </c>
    </row>
    <row r="13" spans="1:8" s="1" customFormat="1" ht="165" customHeight="1">
      <c r="A13" s="15">
        <v>8</v>
      </c>
      <c r="B13" s="15">
        <v>921</v>
      </c>
      <c r="C13" s="15">
        <v>92105</v>
      </c>
      <c r="D13" s="40" t="s">
        <v>386</v>
      </c>
      <c r="E13" s="332" t="s">
        <v>384</v>
      </c>
      <c r="F13" s="182">
        <v>5000</v>
      </c>
      <c r="G13" s="420">
        <v>5000</v>
      </c>
      <c r="H13" s="187">
        <f t="shared" si="0"/>
        <v>100</v>
      </c>
    </row>
    <row r="14" spans="1:8" ht="154.5" customHeight="1">
      <c r="A14" s="15">
        <v>9</v>
      </c>
      <c r="B14" s="15">
        <v>921</v>
      </c>
      <c r="C14" s="15">
        <v>92105</v>
      </c>
      <c r="D14" s="40" t="s">
        <v>0</v>
      </c>
      <c r="E14" s="332" t="s">
        <v>384</v>
      </c>
      <c r="F14" s="182">
        <v>2000</v>
      </c>
      <c r="G14" s="422">
        <v>2000</v>
      </c>
      <c r="H14" s="187">
        <f t="shared" si="0"/>
        <v>100</v>
      </c>
    </row>
    <row r="15" spans="1:8" ht="180" customHeight="1">
      <c r="A15" s="15">
        <v>10</v>
      </c>
      <c r="B15" s="15">
        <v>921</v>
      </c>
      <c r="C15" s="15">
        <v>92105</v>
      </c>
      <c r="D15" s="40" t="s">
        <v>4</v>
      </c>
      <c r="E15" s="332" t="s">
        <v>385</v>
      </c>
      <c r="F15" s="182">
        <v>6000</v>
      </c>
      <c r="G15" s="422">
        <v>6000</v>
      </c>
      <c r="H15" s="187">
        <f t="shared" si="0"/>
        <v>100</v>
      </c>
    </row>
    <row r="16" spans="1:8" ht="144" customHeight="1">
      <c r="A16" s="15">
        <v>11</v>
      </c>
      <c r="B16" s="15">
        <v>921</v>
      </c>
      <c r="C16" s="15">
        <v>92105</v>
      </c>
      <c r="D16" s="40" t="s">
        <v>466</v>
      </c>
      <c r="E16" s="332" t="s">
        <v>387</v>
      </c>
      <c r="F16" s="182">
        <v>1000</v>
      </c>
      <c r="G16" s="420">
        <v>1000</v>
      </c>
      <c r="H16" s="187">
        <f t="shared" si="0"/>
        <v>100</v>
      </c>
    </row>
    <row r="17" spans="1:8" ht="112.5" customHeight="1">
      <c r="A17" s="15">
        <v>12</v>
      </c>
      <c r="B17" s="15">
        <v>926</v>
      </c>
      <c r="C17" s="15">
        <v>92605</v>
      </c>
      <c r="D17" s="40" t="s">
        <v>389</v>
      </c>
      <c r="E17" s="332" t="s">
        <v>388</v>
      </c>
      <c r="F17" s="182">
        <v>9900</v>
      </c>
      <c r="G17" s="420">
        <v>9900</v>
      </c>
      <c r="H17" s="187">
        <f t="shared" si="0"/>
        <v>100</v>
      </c>
    </row>
    <row r="18" spans="1:8" ht="144" customHeight="1">
      <c r="A18" s="15">
        <v>13</v>
      </c>
      <c r="B18" s="15">
        <v>926</v>
      </c>
      <c r="C18" s="15">
        <v>92605</v>
      </c>
      <c r="D18" s="40" t="s">
        <v>1</v>
      </c>
      <c r="E18" s="332" t="s">
        <v>384</v>
      </c>
      <c r="F18" s="182">
        <v>8000</v>
      </c>
      <c r="G18" s="421">
        <v>8000</v>
      </c>
      <c r="H18" s="187">
        <f t="shared" si="0"/>
        <v>100</v>
      </c>
    </row>
    <row r="19" spans="1:8" s="22" customFormat="1" ht="30" customHeight="1">
      <c r="A19" s="638" t="s">
        <v>458</v>
      </c>
      <c r="B19" s="639"/>
      <c r="C19" s="639"/>
      <c r="D19" s="640"/>
      <c r="E19" s="331"/>
      <c r="F19" s="264">
        <f>SUM(F6:F18)</f>
        <v>430648</v>
      </c>
      <c r="G19" s="264">
        <f>SUM(G6:G18)</f>
        <v>75901.58</v>
      </c>
      <c r="H19" s="221">
        <f t="shared" si="0"/>
        <v>17.62</v>
      </c>
    </row>
    <row r="21" ht="12.75">
      <c r="G21" s="261"/>
    </row>
  </sheetData>
  <mergeCells count="2">
    <mergeCell ref="A19:D19"/>
    <mergeCell ref="A2:H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27" sqref="F27"/>
    </sheetView>
  </sheetViews>
  <sheetFormatPr defaultColWidth="9.00390625" defaultRowHeight="12.75"/>
  <cols>
    <col min="1" max="1" width="5.25390625" style="1" bestFit="1" customWidth="1"/>
    <col min="2" max="2" width="47.875" style="1" customWidth="1"/>
    <col min="3" max="3" width="17.75390625" style="1" customWidth="1"/>
    <col min="4" max="4" width="11.625" style="193" customWidth="1"/>
    <col min="5" max="16384" width="9.125" style="1" customWidth="1"/>
  </cols>
  <sheetData>
    <row r="1" ht="12.75">
      <c r="D1" s="220" t="s">
        <v>261</v>
      </c>
    </row>
    <row r="2" spans="1:10" ht="19.5" customHeight="1">
      <c r="A2" s="642" t="s">
        <v>244</v>
      </c>
      <c r="B2" s="642"/>
      <c r="C2" s="642"/>
      <c r="D2" s="637"/>
      <c r="E2" s="637"/>
      <c r="F2" s="2"/>
      <c r="G2" s="2"/>
      <c r="H2" s="2"/>
      <c r="I2" s="2"/>
      <c r="J2" s="2"/>
    </row>
    <row r="3" spans="1:7" ht="29.25" customHeight="1">
      <c r="A3" s="642" t="s">
        <v>5</v>
      </c>
      <c r="B3" s="642"/>
      <c r="C3" s="642"/>
      <c r="D3" s="637"/>
      <c r="E3" s="637"/>
      <c r="F3" s="2"/>
      <c r="G3" s="2"/>
    </row>
    <row r="5" spans="3:4" ht="12.75">
      <c r="C5" s="5"/>
      <c r="D5" s="189" t="s">
        <v>247</v>
      </c>
    </row>
    <row r="6" spans="1:10" s="179" customFormat="1" ht="19.5" customHeight="1">
      <c r="A6" s="176" t="s">
        <v>61</v>
      </c>
      <c r="B6" s="176" t="s">
        <v>6</v>
      </c>
      <c r="C6" s="176" t="s">
        <v>224</v>
      </c>
      <c r="D6" s="190" t="s">
        <v>227</v>
      </c>
      <c r="E6" s="180" t="s">
        <v>226</v>
      </c>
      <c r="F6" s="177"/>
      <c r="G6" s="177"/>
      <c r="H6" s="177"/>
      <c r="I6" s="178"/>
      <c r="J6" s="178"/>
    </row>
    <row r="7" spans="1:10" s="179" customFormat="1" ht="19.5" customHeight="1">
      <c r="A7" s="176"/>
      <c r="B7" s="176"/>
      <c r="C7" s="176"/>
      <c r="D7" s="385"/>
      <c r="E7" s="180"/>
      <c r="F7" s="177"/>
      <c r="G7" s="177"/>
      <c r="H7" s="177"/>
      <c r="I7" s="178"/>
      <c r="J7" s="178"/>
    </row>
    <row r="8" spans="1:10" ht="19.5" customHeight="1">
      <c r="A8" s="13" t="s">
        <v>15</v>
      </c>
      <c r="B8" s="17" t="s">
        <v>64</v>
      </c>
      <c r="C8" s="41">
        <v>957.45</v>
      </c>
      <c r="D8" s="423">
        <v>957.45</v>
      </c>
      <c r="E8" s="221">
        <f>ROUND((D8/C8)*100,2)</f>
        <v>100</v>
      </c>
      <c r="F8" s="3"/>
      <c r="G8" s="3"/>
      <c r="H8" s="3"/>
      <c r="I8" s="4"/>
      <c r="J8" s="4"/>
    </row>
    <row r="9" spans="1:10" ht="19.5" customHeight="1">
      <c r="A9" s="13" t="s">
        <v>19</v>
      </c>
      <c r="B9" s="17" t="s">
        <v>14</v>
      </c>
      <c r="C9" s="41">
        <f>SUM(C10:C11)</f>
        <v>2000</v>
      </c>
      <c r="D9" s="423">
        <f>SUM(D10:D11)</f>
        <v>1633.08</v>
      </c>
      <c r="E9" s="221">
        <f>ROUND((D9/C9)*100,2)</f>
        <v>81.65</v>
      </c>
      <c r="F9" s="3"/>
      <c r="G9" s="3"/>
      <c r="H9" s="3"/>
      <c r="I9" s="4"/>
      <c r="J9" s="4"/>
    </row>
    <row r="10" spans="1:10" ht="19.5" customHeight="1" hidden="1">
      <c r="A10" s="14" t="s">
        <v>16</v>
      </c>
      <c r="B10" s="215" t="s">
        <v>196</v>
      </c>
      <c r="C10" s="182">
        <v>2000</v>
      </c>
      <c r="D10" s="424">
        <v>1633.08</v>
      </c>
      <c r="E10" s="187">
        <f>ROUND((D10/C10)*100,2)</f>
        <v>81.65</v>
      </c>
      <c r="F10" s="3"/>
      <c r="G10" s="3"/>
      <c r="H10" s="3"/>
      <c r="I10" s="4"/>
      <c r="J10" s="4"/>
    </row>
    <row r="11" spans="1:10" ht="19.5" customHeight="1" hidden="1">
      <c r="A11" s="14"/>
      <c r="B11" s="215"/>
      <c r="C11" s="182"/>
      <c r="D11" s="425"/>
      <c r="E11" s="181"/>
      <c r="F11" s="3"/>
      <c r="G11" s="3"/>
      <c r="H11" s="3"/>
      <c r="I11" s="4"/>
      <c r="J11" s="4"/>
    </row>
    <row r="12" spans="1:10" ht="19.5" customHeight="1">
      <c r="A12" s="13" t="s">
        <v>20</v>
      </c>
      <c r="B12" s="17" t="s">
        <v>13</v>
      </c>
      <c r="C12" s="41">
        <f>SUM(C13:C18)</f>
        <v>2600</v>
      </c>
      <c r="D12" s="423">
        <f>SUM(D13:D18)</f>
        <v>1155</v>
      </c>
      <c r="E12" s="221">
        <f>ROUND((D12/C12)*100,2)</f>
        <v>44.42</v>
      </c>
      <c r="F12" s="3"/>
      <c r="G12" s="3"/>
      <c r="H12" s="3"/>
      <c r="I12" s="4"/>
      <c r="J12" s="4"/>
    </row>
    <row r="13" spans="1:10" ht="19.5" customHeight="1" hidden="1">
      <c r="A13" s="14" t="s">
        <v>16</v>
      </c>
      <c r="B13" s="215" t="s">
        <v>42</v>
      </c>
      <c r="C13" s="182"/>
      <c r="D13" s="425"/>
      <c r="E13" s="181"/>
      <c r="F13" s="3"/>
      <c r="G13" s="3"/>
      <c r="H13" s="3"/>
      <c r="I13" s="4"/>
      <c r="J13" s="4"/>
    </row>
    <row r="14" spans="1:10" ht="15" customHeight="1" hidden="1">
      <c r="A14" s="14"/>
      <c r="B14" s="215" t="s">
        <v>167</v>
      </c>
      <c r="C14" s="182">
        <v>1930</v>
      </c>
      <c r="D14" s="426">
        <v>1155</v>
      </c>
      <c r="E14" s="187">
        <f>ROUND((D14/C14)*100,2)</f>
        <v>59.84</v>
      </c>
      <c r="F14" s="3"/>
      <c r="G14" s="3"/>
      <c r="H14" s="3"/>
      <c r="I14" s="4"/>
      <c r="J14" s="4"/>
    </row>
    <row r="15" spans="1:10" ht="15" customHeight="1" hidden="1">
      <c r="A15" s="14"/>
      <c r="B15" s="215" t="s">
        <v>168</v>
      </c>
      <c r="C15" s="182">
        <v>670</v>
      </c>
      <c r="D15" s="426">
        <v>0</v>
      </c>
      <c r="E15" s="187">
        <f>ROUND((D15/C15)*100,2)</f>
        <v>0</v>
      </c>
      <c r="F15" s="3"/>
      <c r="G15" s="3"/>
      <c r="H15" s="3"/>
      <c r="I15" s="4"/>
      <c r="J15" s="4"/>
    </row>
    <row r="16" spans="1:10" ht="15" customHeight="1" hidden="1">
      <c r="A16" s="14"/>
      <c r="B16" s="215"/>
      <c r="C16" s="182"/>
      <c r="D16" s="426"/>
      <c r="E16" s="187"/>
      <c r="F16" s="3"/>
      <c r="G16" s="3"/>
      <c r="H16" s="3"/>
      <c r="I16" s="4"/>
      <c r="J16" s="4"/>
    </row>
    <row r="17" spans="1:10" ht="15" customHeight="1" hidden="1">
      <c r="A17" s="14"/>
      <c r="B17" s="215"/>
      <c r="C17" s="182"/>
      <c r="D17" s="426"/>
      <c r="E17" s="187"/>
      <c r="F17" s="3"/>
      <c r="G17" s="3"/>
      <c r="H17" s="3"/>
      <c r="I17" s="4"/>
      <c r="J17" s="4"/>
    </row>
    <row r="18" spans="1:10" ht="15" customHeight="1" hidden="1">
      <c r="A18" s="14"/>
      <c r="B18" s="216"/>
      <c r="C18" s="182"/>
      <c r="D18" s="427"/>
      <c r="E18" s="181"/>
      <c r="F18" s="3"/>
      <c r="G18" s="3"/>
      <c r="H18" s="3"/>
      <c r="I18" s="4"/>
      <c r="J18" s="4"/>
    </row>
    <row r="19" spans="1:10" ht="19.5" customHeight="1">
      <c r="A19" s="13" t="s">
        <v>43</v>
      </c>
      <c r="B19" s="17" t="s">
        <v>390</v>
      </c>
      <c r="C19" s="41">
        <v>357.45</v>
      </c>
      <c r="D19" s="423">
        <v>1435.53</v>
      </c>
      <c r="E19" s="221">
        <f>ROUND((D19/C19)*100,2)</f>
        <v>401.6</v>
      </c>
      <c r="F19" s="3"/>
      <c r="G19" s="3"/>
      <c r="H19" s="3"/>
      <c r="I19" s="4"/>
      <c r="J19" s="4"/>
    </row>
    <row r="20" spans="1:10" ht="15">
      <c r="A20" s="3"/>
      <c r="B20" s="3"/>
      <c r="C20" s="3"/>
      <c r="D20" s="191"/>
      <c r="E20" s="3"/>
      <c r="F20" s="3"/>
      <c r="G20" s="3"/>
      <c r="H20" s="3"/>
      <c r="I20" s="4"/>
      <c r="J20" s="4"/>
    </row>
    <row r="21" spans="1:10" ht="15">
      <c r="A21" s="3"/>
      <c r="B21" s="3"/>
      <c r="C21" s="3"/>
      <c r="D21" s="191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191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191"/>
      <c r="E23" s="3"/>
      <c r="F23" s="3"/>
      <c r="G23" s="3"/>
      <c r="H23" s="3"/>
      <c r="I23" s="4"/>
      <c r="J23" s="4"/>
    </row>
    <row r="24" spans="1:10" ht="15">
      <c r="A24" s="3"/>
      <c r="B24" s="3"/>
      <c r="C24" s="3"/>
      <c r="D24" s="191"/>
      <c r="E24" s="3"/>
      <c r="F24" s="3"/>
      <c r="G24" s="3"/>
      <c r="H24" s="3"/>
      <c r="I24" s="4"/>
      <c r="J24" s="4"/>
    </row>
    <row r="25" spans="1:10" ht="15">
      <c r="A25" s="3"/>
      <c r="B25" s="3"/>
      <c r="C25" s="3"/>
      <c r="D25" s="191"/>
      <c r="E25" s="3"/>
      <c r="F25" s="3"/>
      <c r="G25" s="3"/>
      <c r="H25" s="3"/>
      <c r="I25" s="4"/>
      <c r="J25" s="4"/>
    </row>
    <row r="26" spans="1:10" ht="15">
      <c r="A26" s="4"/>
      <c r="B26" s="4"/>
      <c r="C26" s="4"/>
      <c r="D26" s="192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192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192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192"/>
      <c r="E29" s="4"/>
      <c r="F29" s="4"/>
      <c r="G29" s="4"/>
      <c r="H29" s="4"/>
      <c r="I29" s="4"/>
      <c r="J29" s="4"/>
    </row>
  </sheetData>
  <mergeCells count="2">
    <mergeCell ref="A2:E2"/>
    <mergeCell ref="A3:E3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10" sqref="E10"/>
    </sheetView>
  </sheetViews>
  <sheetFormatPr defaultColWidth="9.00390625" defaultRowHeight="12.75"/>
  <cols>
    <col min="1" max="1" width="4.75390625" style="0" customWidth="1"/>
    <col min="2" max="3" width="16.125" style="0" customWidth="1"/>
    <col min="4" max="4" width="9.25390625" style="0" customWidth="1"/>
    <col min="5" max="5" width="10.125" style="0" customWidth="1"/>
    <col min="6" max="6" width="11.00390625" style="0" customWidth="1"/>
    <col min="7" max="7" width="12.25390625" style="0" customWidth="1"/>
    <col min="8" max="8" width="12.625" style="0" customWidth="1"/>
    <col min="9" max="9" width="14.75390625" style="0" customWidth="1"/>
    <col min="10" max="10" width="12.25390625" style="0" customWidth="1"/>
  </cols>
  <sheetData>
    <row r="1" spans="7:11" ht="14.25">
      <c r="G1" s="305"/>
      <c r="I1" t="s">
        <v>346</v>
      </c>
      <c r="K1" s="305"/>
    </row>
    <row r="2" spans="3:7" s="22" customFormat="1" ht="12.75">
      <c r="C2" s="462" t="s">
        <v>410</v>
      </c>
      <c r="D2" s="462"/>
      <c r="E2" s="462"/>
      <c r="F2" s="462"/>
      <c r="G2" s="458"/>
    </row>
    <row r="3" spans="1:10" s="306" customFormat="1" ht="105.75" customHeight="1">
      <c r="A3" s="463" t="s">
        <v>454</v>
      </c>
      <c r="B3" s="463"/>
      <c r="C3" s="463"/>
      <c r="D3" s="463"/>
      <c r="E3" s="463"/>
      <c r="F3" s="463"/>
      <c r="G3" s="463"/>
      <c r="H3" s="463"/>
      <c r="I3" s="463"/>
      <c r="J3" s="464"/>
    </row>
    <row r="5" spans="1:10" s="306" customFormat="1" ht="42" customHeight="1">
      <c r="A5" s="461" t="s">
        <v>284</v>
      </c>
      <c r="B5" s="461" t="s">
        <v>11</v>
      </c>
      <c r="C5" s="461" t="s">
        <v>326</v>
      </c>
      <c r="D5" s="461" t="s">
        <v>327</v>
      </c>
      <c r="E5" s="461" t="s">
        <v>328</v>
      </c>
      <c r="F5" s="461"/>
      <c r="G5" s="461" t="s">
        <v>329</v>
      </c>
      <c r="H5" s="461"/>
      <c r="I5" s="461" t="s">
        <v>330</v>
      </c>
      <c r="J5" s="459" t="s">
        <v>331</v>
      </c>
    </row>
    <row r="6" spans="1:10" s="306" customFormat="1" ht="38.25">
      <c r="A6" s="461"/>
      <c r="B6" s="461"/>
      <c r="C6" s="461"/>
      <c r="D6" s="461"/>
      <c r="E6" s="307" t="s">
        <v>332</v>
      </c>
      <c r="F6" s="307" t="s">
        <v>333</v>
      </c>
      <c r="G6" s="307" t="s">
        <v>332</v>
      </c>
      <c r="H6" s="307" t="s">
        <v>333</v>
      </c>
      <c r="I6" s="461"/>
      <c r="J6" s="460"/>
    </row>
    <row r="7" spans="1:10" ht="12.75">
      <c r="A7" s="308">
        <v>1</v>
      </c>
      <c r="B7" s="308">
        <v>2</v>
      </c>
      <c r="C7" s="308">
        <v>3</v>
      </c>
      <c r="D7" s="308">
        <v>4</v>
      </c>
      <c r="E7" s="308">
        <v>5</v>
      </c>
      <c r="F7" s="308">
        <v>6</v>
      </c>
      <c r="G7" s="308">
        <v>7</v>
      </c>
      <c r="H7" s="308">
        <v>8</v>
      </c>
      <c r="I7" s="308">
        <v>9</v>
      </c>
      <c r="J7" s="309">
        <v>10</v>
      </c>
    </row>
    <row r="8" spans="1:10" ht="24.75" customHeight="1">
      <c r="A8" s="310">
        <v>1</v>
      </c>
      <c r="B8" s="310" t="s">
        <v>334</v>
      </c>
      <c r="C8" s="311" t="s">
        <v>335</v>
      </c>
      <c r="D8" s="311">
        <v>0</v>
      </c>
      <c r="E8" s="311">
        <v>0</v>
      </c>
      <c r="F8" s="311">
        <v>0</v>
      </c>
      <c r="G8" s="311">
        <v>0</v>
      </c>
      <c r="H8" s="311">
        <v>0</v>
      </c>
      <c r="I8" s="312"/>
      <c r="J8" s="313" t="s">
        <v>336</v>
      </c>
    </row>
    <row r="9" spans="1:10" ht="15">
      <c r="A9" s="314"/>
      <c r="B9" s="310" t="s">
        <v>334</v>
      </c>
      <c r="C9" s="311" t="s">
        <v>335</v>
      </c>
      <c r="D9" s="315"/>
      <c r="E9" s="315"/>
      <c r="F9" s="315"/>
      <c r="G9" s="315">
        <v>0</v>
      </c>
      <c r="H9" s="315">
        <v>0</v>
      </c>
      <c r="I9" s="316"/>
      <c r="J9" s="317" t="s">
        <v>337</v>
      </c>
    </row>
    <row r="10" spans="1:10" ht="15">
      <c r="A10" s="314"/>
      <c r="B10" s="310" t="s">
        <v>334</v>
      </c>
      <c r="C10" s="311" t="s">
        <v>335</v>
      </c>
      <c r="D10" s="315"/>
      <c r="E10" s="315"/>
      <c r="F10" s="315"/>
      <c r="G10" s="315">
        <v>0</v>
      </c>
      <c r="H10" s="315">
        <v>0</v>
      </c>
      <c r="I10" s="316"/>
      <c r="J10" s="317" t="s">
        <v>338</v>
      </c>
    </row>
    <row r="11" spans="1:10" ht="15">
      <c r="A11" s="318">
        <v>2</v>
      </c>
      <c r="B11" s="318" t="s">
        <v>339</v>
      </c>
      <c r="C11" s="319"/>
      <c r="D11" s="319"/>
      <c r="E11" s="319"/>
      <c r="F11" s="319"/>
      <c r="G11" s="319"/>
      <c r="H11" s="319"/>
      <c r="I11" s="320"/>
      <c r="J11" s="317"/>
    </row>
    <row r="12" spans="1:10" ht="15">
      <c r="A12" s="321">
        <v>3</v>
      </c>
      <c r="B12" s="321" t="s">
        <v>340</v>
      </c>
      <c r="C12" s="322"/>
      <c r="D12" s="322"/>
      <c r="E12" s="322"/>
      <c r="F12" s="322"/>
      <c r="G12" s="322"/>
      <c r="H12" s="322"/>
      <c r="I12" s="323"/>
      <c r="J12" s="324"/>
    </row>
    <row r="13" spans="1:9" ht="15.75">
      <c r="A13" s="325"/>
      <c r="B13" s="325"/>
      <c r="C13" s="326"/>
      <c r="D13" s="326"/>
      <c r="E13" s="326"/>
      <c r="F13" s="326"/>
      <c r="G13" s="326"/>
      <c r="H13" s="326"/>
      <c r="I13" s="326"/>
    </row>
    <row r="14" spans="1:9" ht="15.75">
      <c r="A14" s="325"/>
      <c r="B14" s="325"/>
      <c r="C14" s="326"/>
      <c r="D14" s="326"/>
      <c r="E14" s="326"/>
      <c r="F14" s="326"/>
      <c r="G14" s="326"/>
      <c r="H14" s="326"/>
      <c r="I14" s="326"/>
    </row>
    <row r="16" spans="2:9" ht="15.75">
      <c r="B16" s="327" t="s">
        <v>341</v>
      </c>
      <c r="E16" s="465">
        <v>39997</v>
      </c>
      <c r="F16" s="465"/>
      <c r="H16" s="458" t="s">
        <v>342</v>
      </c>
      <c r="I16" s="458"/>
    </row>
    <row r="17" spans="2:9" ht="15.75">
      <c r="B17" s="328" t="s">
        <v>343</v>
      </c>
      <c r="E17" s="458" t="s">
        <v>344</v>
      </c>
      <c r="F17" s="458"/>
      <c r="H17" s="458" t="s">
        <v>345</v>
      </c>
      <c r="I17" s="458"/>
    </row>
  </sheetData>
  <mergeCells count="14">
    <mergeCell ref="B5:B6"/>
    <mergeCell ref="C2:G2"/>
    <mergeCell ref="A3:J3"/>
    <mergeCell ref="E16:F16"/>
    <mergeCell ref="A5:A6"/>
    <mergeCell ref="E5:F5"/>
    <mergeCell ref="D5:D6"/>
    <mergeCell ref="C5:C6"/>
    <mergeCell ref="E17:F17"/>
    <mergeCell ref="H16:I16"/>
    <mergeCell ref="H17:I17"/>
    <mergeCell ref="J5:J6"/>
    <mergeCell ref="G5:H5"/>
    <mergeCell ref="I5:I6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H11" sqref="H11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18.875" style="29" customWidth="1"/>
    <col min="5" max="5" width="10.625" style="29" customWidth="1"/>
    <col min="6" max="6" width="11.875" style="34" customWidth="1"/>
    <col min="7" max="7" width="11.625" style="29" customWidth="1"/>
    <col min="8" max="8" width="11.25390625" style="204" customWidth="1"/>
    <col min="9" max="9" width="7.375" style="29" customWidth="1"/>
    <col min="10" max="10" width="8.75390625" style="29" customWidth="1"/>
    <col min="11" max="11" width="9.00390625" style="29" customWidth="1"/>
    <col min="12" max="12" width="11.00390625" style="29" customWidth="1"/>
    <col min="13" max="13" width="12.875" style="29" customWidth="1"/>
    <col min="14" max="14" width="8.875" style="29" customWidth="1"/>
    <col min="15" max="15" width="8.75390625" style="29" bestFit="1" customWidth="1"/>
    <col min="16" max="16" width="10.25390625" style="29" customWidth="1"/>
    <col min="17" max="17" width="16.75390625" style="29" customWidth="1"/>
    <col min="18" max="16384" width="9.125" style="29" customWidth="1"/>
  </cols>
  <sheetData>
    <row r="1" ht="11.25">
      <c r="M1" s="218" t="s">
        <v>256</v>
      </c>
    </row>
    <row r="2" spans="1:17" ht="11.25">
      <c r="A2" s="471" t="s">
        <v>366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0.5" customHeight="1">
      <c r="A3" s="28"/>
      <c r="B3" s="28"/>
      <c r="C3" s="28"/>
      <c r="D3" s="28"/>
      <c r="E3" s="28"/>
      <c r="F3" s="32"/>
      <c r="G3" s="28"/>
      <c r="H3" s="202"/>
      <c r="I3" s="28"/>
      <c r="J3" s="28"/>
      <c r="K3" s="28"/>
      <c r="L3" s="28"/>
      <c r="M3" s="28"/>
      <c r="N3" s="28"/>
      <c r="O3" s="28"/>
      <c r="P3" s="28"/>
      <c r="Q3" s="5" t="s">
        <v>46</v>
      </c>
    </row>
    <row r="4" spans="1:17" s="199" customFormat="1" ht="19.5" customHeight="1">
      <c r="A4" s="472" t="s">
        <v>61</v>
      </c>
      <c r="B4" s="472" t="s">
        <v>8</v>
      </c>
      <c r="C4" s="472" t="s">
        <v>45</v>
      </c>
      <c r="D4" s="467" t="s">
        <v>73</v>
      </c>
      <c r="E4" s="467" t="s">
        <v>62</v>
      </c>
      <c r="F4" s="468" t="s">
        <v>367</v>
      </c>
      <c r="G4" s="477" t="s">
        <v>69</v>
      </c>
      <c r="H4" s="477"/>
      <c r="I4" s="477"/>
      <c r="J4" s="477"/>
      <c r="K4" s="477"/>
      <c r="L4" s="477"/>
      <c r="M4" s="477"/>
      <c r="N4" s="477"/>
      <c r="O4" s="477"/>
      <c r="P4" s="473"/>
      <c r="Q4" s="467" t="s">
        <v>66</v>
      </c>
    </row>
    <row r="5" spans="1:17" s="199" customFormat="1" ht="19.5" customHeight="1">
      <c r="A5" s="472"/>
      <c r="B5" s="472"/>
      <c r="C5" s="472"/>
      <c r="D5" s="467"/>
      <c r="E5" s="467"/>
      <c r="F5" s="469"/>
      <c r="G5" s="473" t="s">
        <v>368</v>
      </c>
      <c r="H5" s="481" t="s">
        <v>250</v>
      </c>
      <c r="I5" s="474" t="s">
        <v>226</v>
      </c>
      <c r="J5" s="467" t="s">
        <v>21</v>
      </c>
      <c r="K5" s="467"/>
      <c r="L5" s="467"/>
      <c r="M5" s="467"/>
      <c r="N5" s="467" t="s">
        <v>267</v>
      </c>
      <c r="O5" s="467" t="s">
        <v>369</v>
      </c>
      <c r="P5" s="478" t="s">
        <v>417</v>
      </c>
      <c r="Q5" s="467"/>
    </row>
    <row r="6" spans="1:17" s="199" customFormat="1" ht="29.25" customHeight="1">
      <c r="A6" s="472"/>
      <c r="B6" s="472"/>
      <c r="C6" s="472"/>
      <c r="D6" s="467"/>
      <c r="E6" s="467"/>
      <c r="F6" s="469"/>
      <c r="G6" s="473"/>
      <c r="H6" s="450"/>
      <c r="I6" s="475"/>
      <c r="J6" s="467" t="s">
        <v>78</v>
      </c>
      <c r="K6" s="467" t="s">
        <v>71</v>
      </c>
      <c r="L6" s="467" t="s">
        <v>79</v>
      </c>
      <c r="M6" s="467" t="s">
        <v>72</v>
      </c>
      <c r="N6" s="467"/>
      <c r="O6" s="467"/>
      <c r="P6" s="479"/>
      <c r="Q6" s="467"/>
    </row>
    <row r="7" spans="1:17" s="199" customFormat="1" ht="19.5" customHeight="1">
      <c r="A7" s="472"/>
      <c r="B7" s="472"/>
      <c r="C7" s="472"/>
      <c r="D7" s="467"/>
      <c r="E7" s="467"/>
      <c r="F7" s="469"/>
      <c r="G7" s="473"/>
      <c r="H7" s="450"/>
      <c r="I7" s="475"/>
      <c r="J7" s="467"/>
      <c r="K7" s="467"/>
      <c r="L7" s="467"/>
      <c r="M7" s="467"/>
      <c r="N7" s="467"/>
      <c r="O7" s="467"/>
      <c r="P7" s="479"/>
      <c r="Q7" s="467"/>
    </row>
    <row r="8" spans="1:17" s="199" customFormat="1" ht="19.5" customHeight="1">
      <c r="A8" s="472"/>
      <c r="B8" s="472"/>
      <c r="C8" s="472"/>
      <c r="D8" s="467"/>
      <c r="E8" s="467"/>
      <c r="F8" s="470"/>
      <c r="G8" s="473"/>
      <c r="H8" s="449"/>
      <c r="I8" s="476"/>
      <c r="J8" s="467"/>
      <c r="K8" s="467"/>
      <c r="L8" s="467"/>
      <c r="M8" s="467"/>
      <c r="N8" s="467"/>
      <c r="O8" s="467"/>
      <c r="P8" s="480"/>
      <c r="Q8" s="467"/>
    </row>
    <row r="9" spans="1:17" ht="7.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3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</row>
    <row r="10" spans="1:17" ht="108" customHeight="1">
      <c r="A10" s="35" t="s">
        <v>16</v>
      </c>
      <c r="B10" s="11">
        <v>900</v>
      </c>
      <c r="C10" s="11">
        <v>90001</v>
      </c>
      <c r="D10" s="269" t="s">
        <v>306</v>
      </c>
      <c r="E10" s="37">
        <v>2542798</v>
      </c>
      <c r="F10" s="37">
        <v>0</v>
      </c>
      <c r="G10" s="37">
        <v>1314000</v>
      </c>
      <c r="H10" s="203">
        <v>0</v>
      </c>
      <c r="I10" s="187">
        <f>ROUND((H10/G10)*100,2)</f>
        <v>0</v>
      </c>
      <c r="J10" s="37">
        <v>0</v>
      </c>
      <c r="K10" s="37">
        <v>1314000</v>
      </c>
      <c r="L10" s="38" t="s">
        <v>67</v>
      </c>
      <c r="M10" s="37"/>
      <c r="N10" s="37">
        <v>614000</v>
      </c>
      <c r="O10" s="37">
        <v>614798</v>
      </c>
      <c r="P10" s="37">
        <v>0</v>
      </c>
      <c r="Q10" s="36" t="s">
        <v>166</v>
      </c>
    </row>
    <row r="11" spans="1:17" ht="66" customHeight="1">
      <c r="A11" s="35"/>
      <c r="B11" s="36"/>
      <c r="C11" s="36"/>
      <c r="D11" s="31"/>
      <c r="E11" s="37"/>
      <c r="F11" s="37"/>
      <c r="G11" s="37"/>
      <c r="H11" s="203"/>
      <c r="I11" s="187"/>
      <c r="J11" s="37"/>
      <c r="K11" s="37"/>
      <c r="L11" s="38"/>
      <c r="M11" s="37"/>
      <c r="N11" s="37"/>
      <c r="O11" s="37"/>
      <c r="P11" s="37"/>
      <c r="Q11" s="36"/>
    </row>
    <row r="12" spans="1:17" ht="22.5" customHeight="1">
      <c r="A12" s="466" t="s">
        <v>458</v>
      </c>
      <c r="B12" s="466"/>
      <c r="C12" s="466"/>
      <c r="D12" s="466"/>
      <c r="E12" s="37">
        <f>SUM(E10:E11)</f>
        <v>2542798</v>
      </c>
      <c r="F12" s="37">
        <f>SUM(F10:F11)</f>
        <v>0</v>
      </c>
      <c r="G12" s="37">
        <f>SUM(G10:G11)</f>
        <v>1314000</v>
      </c>
      <c r="H12" s="203">
        <f>SUM(H10:H11)</f>
        <v>0</v>
      </c>
      <c r="I12" s="187">
        <f>ROUND((H12/G12)*100,2)</f>
        <v>0</v>
      </c>
      <c r="J12" s="37">
        <f aca="true" t="shared" si="0" ref="J12:P12">SUM(J10:J11)</f>
        <v>0</v>
      </c>
      <c r="K12" s="37">
        <f t="shared" si="0"/>
        <v>1314000</v>
      </c>
      <c r="L12" s="37">
        <f t="shared" si="0"/>
        <v>0</v>
      </c>
      <c r="M12" s="37">
        <f t="shared" si="0"/>
        <v>0</v>
      </c>
      <c r="N12" s="37">
        <f t="shared" si="0"/>
        <v>614000</v>
      </c>
      <c r="O12" s="37">
        <f t="shared" si="0"/>
        <v>614798</v>
      </c>
      <c r="P12" s="37">
        <f t="shared" si="0"/>
        <v>0</v>
      </c>
      <c r="Q12" s="37"/>
    </row>
  </sheetData>
  <mergeCells count="21"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A12:D12"/>
    <mergeCell ref="J5:M5"/>
    <mergeCell ref="J6:J8"/>
    <mergeCell ref="K6:K8"/>
    <mergeCell ref="L6:L8"/>
    <mergeCell ref="M6:M8"/>
    <mergeCell ref="F4:F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L24" sqref="L2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7" width="12.75390625" style="1" customWidth="1"/>
    <col min="8" max="8" width="10.75390625" style="1" customWidth="1"/>
    <col min="9" max="9" width="10.125" style="1" customWidth="1"/>
    <col min="10" max="10" width="11.875" style="1" customWidth="1"/>
    <col min="11" max="11" width="3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ht="12.75">
      <c r="L1" s="219" t="s">
        <v>303</v>
      </c>
    </row>
    <row r="2" spans="1:14" ht="18">
      <c r="A2" s="431" t="s">
        <v>372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1:14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 t="s">
        <v>46</v>
      </c>
    </row>
    <row r="4" spans="1:14" s="201" customFormat="1" ht="19.5" customHeight="1">
      <c r="A4" s="432" t="s">
        <v>61</v>
      </c>
      <c r="B4" s="432" t="s">
        <v>8</v>
      </c>
      <c r="C4" s="432" t="s">
        <v>45</v>
      </c>
      <c r="D4" s="433" t="s">
        <v>97</v>
      </c>
      <c r="E4" s="433" t="s">
        <v>62</v>
      </c>
      <c r="F4" s="433" t="s">
        <v>69</v>
      </c>
      <c r="G4" s="433"/>
      <c r="H4" s="433"/>
      <c r="I4" s="433"/>
      <c r="J4" s="433"/>
      <c r="K4" s="433"/>
      <c r="L4" s="433"/>
      <c r="M4" s="433"/>
      <c r="N4" s="433" t="s">
        <v>66</v>
      </c>
    </row>
    <row r="5" spans="1:14" s="201" customFormat="1" ht="19.5" customHeight="1">
      <c r="A5" s="432"/>
      <c r="B5" s="432"/>
      <c r="C5" s="432"/>
      <c r="D5" s="433"/>
      <c r="E5" s="433"/>
      <c r="F5" s="433" t="s">
        <v>373</v>
      </c>
      <c r="G5" s="488" t="s">
        <v>251</v>
      </c>
      <c r="H5" s="488" t="s">
        <v>226</v>
      </c>
      <c r="I5" s="433" t="s">
        <v>21</v>
      </c>
      <c r="J5" s="433"/>
      <c r="K5" s="433"/>
      <c r="L5" s="433"/>
      <c r="M5" s="433"/>
      <c r="N5" s="433"/>
    </row>
    <row r="6" spans="1:14" s="201" customFormat="1" ht="29.25" customHeight="1">
      <c r="A6" s="432"/>
      <c r="B6" s="432"/>
      <c r="C6" s="432"/>
      <c r="D6" s="433"/>
      <c r="E6" s="433"/>
      <c r="F6" s="433"/>
      <c r="G6" s="489"/>
      <c r="H6" s="489"/>
      <c r="I6" s="433" t="s">
        <v>78</v>
      </c>
      <c r="J6" s="433" t="s">
        <v>71</v>
      </c>
      <c r="K6" s="434" t="s">
        <v>80</v>
      </c>
      <c r="L6" s="435"/>
      <c r="M6" s="433" t="s">
        <v>72</v>
      </c>
      <c r="N6" s="433"/>
    </row>
    <row r="7" spans="1:14" s="201" customFormat="1" ht="19.5" customHeight="1">
      <c r="A7" s="432"/>
      <c r="B7" s="432"/>
      <c r="C7" s="432"/>
      <c r="D7" s="433"/>
      <c r="E7" s="433"/>
      <c r="F7" s="433"/>
      <c r="G7" s="489"/>
      <c r="H7" s="489"/>
      <c r="I7" s="433"/>
      <c r="J7" s="433"/>
      <c r="K7" s="436"/>
      <c r="L7" s="482"/>
      <c r="M7" s="433"/>
      <c r="N7" s="433"/>
    </row>
    <row r="8" spans="1:14" s="201" customFormat="1" ht="19.5" customHeight="1">
      <c r="A8" s="432"/>
      <c r="B8" s="432"/>
      <c r="C8" s="432"/>
      <c r="D8" s="433"/>
      <c r="E8" s="433"/>
      <c r="F8" s="433"/>
      <c r="G8" s="490"/>
      <c r="H8" s="490"/>
      <c r="I8" s="433"/>
      <c r="J8" s="433"/>
      <c r="K8" s="483"/>
      <c r="L8" s="484"/>
      <c r="M8" s="433"/>
      <c r="N8" s="433"/>
    </row>
    <row r="9" spans="1:14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491">
        <v>10</v>
      </c>
      <c r="L9" s="492"/>
      <c r="M9" s="10">
        <v>11</v>
      </c>
      <c r="N9" s="10">
        <v>12</v>
      </c>
    </row>
    <row r="10" spans="1:14" ht="54" customHeight="1">
      <c r="A10" s="16">
        <v>1</v>
      </c>
      <c r="B10" s="186">
        <v>600</v>
      </c>
      <c r="C10" s="186">
        <v>60014</v>
      </c>
      <c r="D10" s="300" t="s">
        <v>397</v>
      </c>
      <c r="E10" s="24"/>
      <c r="F10" s="249">
        <v>50000</v>
      </c>
      <c r="G10" s="249">
        <v>0</v>
      </c>
      <c r="H10" s="187">
        <f>ROUND((G10/F10)*100,2)</f>
        <v>0</v>
      </c>
      <c r="I10" s="249">
        <v>50000</v>
      </c>
      <c r="J10" s="186"/>
      <c r="K10" s="300" t="s">
        <v>67</v>
      </c>
      <c r="L10" s="300"/>
      <c r="M10" s="186"/>
      <c r="N10" s="11" t="s">
        <v>166</v>
      </c>
    </row>
    <row r="11" spans="1:14" ht="50.25" customHeight="1">
      <c r="A11" s="301">
        <v>2</v>
      </c>
      <c r="B11" s="186">
        <v>750</v>
      </c>
      <c r="C11" s="186">
        <v>75023</v>
      </c>
      <c r="D11" s="300" t="s">
        <v>398</v>
      </c>
      <c r="E11" s="186"/>
      <c r="F11" s="249">
        <v>12000</v>
      </c>
      <c r="G11" s="249">
        <v>11956</v>
      </c>
      <c r="H11" s="187">
        <f>ROUND((G11/F11)*100,2)</f>
        <v>99.63</v>
      </c>
      <c r="I11" s="249">
        <v>12000</v>
      </c>
      <c r="J11" s="186"/>
      <c r="K11" s="300" t="s">
        <v>67</v>
      </c>
      <c r="L11" s="300"/>
      <c r="M11" s="186"/>
      <c r="N11" s="11" t="s">
        <v>166</v>
      </c>
    </row>
    <row r="12" spans="1:14" ht="56.25" customHeight="1">
      <c r="A12" s="301">
        <v>3</v>
      </c>
      <c r="B12" s="186">
        <v>750</v>
      </c>
      <c r="C12" s="186">
        <v>75023</v>
      </c>
      <c r="D12" s="300" t="s">
        <v>399</v>
      </c>
      <c r="E12" s="186"/>
      <c r="F12" s="249">
        <v>5000</v>
      </c>
      <c r="G12" s="249">
        <v>0</v>
      </c>
      <c r="H12" s="187">
        <f>ROUND((G12/F12)*100,2)</f>
        <v>0</v>
      </c>
      <c r="I12" s="249">
        <v>5000</v>
      </c>
      <c r="J12" s="186"/>
      <c r="K12" s="300" t="s">
        <v>67</v>
      </c>
      <c r="L12" s="300"/>
      <c r="M12" s="186"/>
      <c r="N12" s="186" t="s">
        <v>166</v>
      </c>
    </row>
    <row r="13" spans="1:14" ht="12.75" hidden="1">
      <c r="A13" s="361"/>
      <c r="B13" s="359"/>
      <c r="C13" s="359"/>
      <c r="D13" s="363"/>
      <c r="E13" s="359"/>
      <c r="F13" s="360"/>
      <c r="G13" s="360"/>
      <c r="H13" s="362"/>
      <c r="I13" s="360"/>
      <c r="J13" s="359"/>
      <c r="K13" s="363"/>
      <c r="L13" s="363"/>
      <c r="M13" s="359"/>
      <c r="N13" s="11"/>
    </row>
    <row r="14" spans="1:14" ht="25.5" hidden="1">
      <c r="A14" s="448" t="s">
        <v>18</v>
      </c>
      <c r="B14" s="438">
        <v>853</v>
      </c>
      <c r="C14" s="438">
        <v>85395</v>
      </c>
      <c r="D14" s="428" t="s">
        <v>325</v>
      </c>
      <c r="E14" s="11"/>
      <c r="F14" s="446">
        <v>0</v>
      </c>
      <c r="G14" s="446">
        <v>0</v>
      </c>
      <c r="H14" s="443" t="e">
        <f>ROUND((G14/F14)*100,2)</f>
        <v>#DIV/0!</v>
      </c>
      <c r="I14" s="247"/>
      <c r="J14" s="11"/>
      <c r="K14" s="26" t="s">
        <v>312</v>
      </c>
      <c r="L14" s="304">
        <v>0</v>
      </c>
      <c r="M14" s="446">
        <v>0</v>
      </c>
      <c r="N14" s="11"/>
    </row>
    <row r="15" spans="1:14" ht="12.75" hidden="1">
      <c r="A15" s="441"/>
      <c r="B15" s="439"/>
      <c r="C15" s="439"/>
      <c r="D15" s="429"/>
      <c r="E15" s="12"/>
      <c r="F15" s="447"/>
      <c r="G15" s="447"/>
      <c r="H15" s="444"/>
      <c r="I15" s="248"/>
      <c r="J15" s="12"/>
      <c r="K15" s="297" t="s">
        <v>313</v>
      </c>
      <c r="L15" s="18"/>
      <c r="M15" s="447"/>
      <c r="N15" s="11"/>
    </row>
    <row r="16" spans="1:14" ht="12.75" hidden="1">
      <c r="A16" s="441"/>
      <c r="B16" s="439"/>
      <c r="C16" s="439"/>
      <c r="D16" s="429"/>
      <c r="E16" s="12"/>
      <c r="F16" s="447"/>
      <c r="G16" s="447"/>
      <c r="H16" s="444"/>
      <c r="I16" s="248"/>
      <c r="J16" s="12"/>
      <c r="K16" s="297" t="s">
        <v>314</v>
      </c>
      <c r="L16" s="18"/>
      <c r="M16" s="447"/>
      <c r="N16" s="11"/>
    </row>
    <row r="17" spans="1:14" ht="26.25" customHeight="1" hidden="1">
      <c r="A17" s="442"/>
      <c r="B17" s="440"/>
      <c r="C17" s="440"/>
      <c r="D17" s="430"/>
      <c r="E17" s="302"/>
      <c r="F17" s="437"/>
      <c r="G17" s="437"/>
      <c r="H17" s="445"/>
      <c r="I17" s="303"/>
      <c r="J17" s="302"/>
      <c r="K17" s="298" t="s">
        <v>315</v>
      </c>
      <c r="L17" s="299"/>
      <c r="M17" s="437"/>
      <c r="N17" s="11"/>
    </row>
    <row r="18" spans="1:14" ht="53.25" customHeight="1">
      <c r="A18" s="268">
        <v>4</v>
      </c>
      <c r="B18" s="298">
        <v>900</v>
      </c>
      <c r="C18" s="298">
        <v>90015</v>
      </c>
      <c r="D18" s="299" t="s">
        <v>302</v>
      </c>
      <c r="E18" s="298"/>
      <c r="F18" s="267">
        <v>100000</v>
      </c>
      <c r="G18" s="267">
        <v>4514</v>
      </c>
      <c r="H18" s="266">
        <f>ROUND((G18/F18)*100,2)</f>
        <v>4.51</v>
      </c>
      <c r="I18" s="267">
        <v>100000</v>
      </c>
      <c r="J18" s="298"/>
      <c r="K18" s="299" t="s">
        <v>67</v>
      </c>
      <c r="L18" s="299"/>
      <c r="M18" s="298"/>
      <c r="N18" s="11" t="s">
        <v>166</v>
      </c>
    </row>
    <row r="19" spans="1:14" ht="51.75" customHeight="1">
      <c r="A19" s="301">
        <v>5</v>
      </c>
      <c r="B19" s="186">
        <v>900</v>
      </c>
      <c r="C19" s="186">
        <v>90095</v>
      </c>
      <c r="D19" s="300" t="s">
        <v>400</v>
      </c>
      <c r="E19" s="186"/>
      <c r="F19" s="249">
        <v>120000</v>
      </c>
      <c r="G19" s="249">
        <v>0</v>
      </c>
      <c r="H19" s="187">
        <f>ROUND((G19/F19)*100,2)</f>
        <v>0</v>
      </c>
      <c r="I19" s="249">
        <v>120000</v>
      </c>
      <c r="J19" s="186"/>
      <c r="K19" s="300" t="s">
        <v>67</v>
      </c>
      <c r="L19" s="300"/>
      <c r="M19" s="186"/>
      <c r="N19" s="186" t="s">
        <v>166</v>
      </c>
    </row>
    <row r="20" spans="1:14" ht="25.5">
      <c r="A20" s="448" t="s">
        <v>25</v>
      </c>
      <c r="B20" s="438">
        <v>926</v>
      </c>
      <c r="C20" s="438">
        <v>92601</v>
      </c>
      <c r="D20" s="428" t="s">
        <v>401</v>
      </c>
      <c r="E20" s="11"/>
      <c r="F20" s="446">
        <v>1900000</v>
      </c>
      <c r="G20" s="446">
        <v>29087</v>
      </c>
      <c r="H20" s="443">
        <f>ROUND((G20/F20)*100,2)</f>
        <v>1.53</v>
      </c>
      <c r="I20" s="496">
        <v>167000</v>
      </c>
      <c r="J20" s="11"/>
      <c r="K20" s="26" t="s">
        <v>312</v>
      </c>
      <c r="L20" s="304">
        <v>333000</v>
      </c>
      <c r="M20" s="446"/>
      <c r="N20" s="493" t="s">
        <v>166</v>
      </c>
    </row>
    <row r="21" spans="1:14" ht="12.75">
      <c r="A21" s="441"/>
      <c r="B21" s="439"/>
      <c r="C21" s="439"/>
      <c r="D21" s="429"/>
      <c r="E21" s="12"/>
      <c r="F21" s="447"/>
      <c r="G21" s="447"/>
      <c r="H21" s="444"/>
      <c r="I21" s="497"/>
      <c r="J21" s="12"/>
      <c r="K21" s="297" t="s">
        <v>313</v>
      </c>
      <c r="L21" s="370">
        <v>333000</v>
      </c>
      <c r="M21" s="447"/>
      <c r="N21" s="494"/>
    </row>
    <row r="22" spans="1:14" ht="12.75">
      <c r="A22" s="441"/>
      <c r="B22" s="439"/>
      <c r="C22" s="439"/>
      <c r="D22" s="429"/>
      <c r="E22" s="12"/>
      <c r="F22" s="447"/>
      <c r="G22" s="447"/>
      <c r="H22" s="444"/>
      <c r="I22" s="497"/>
      <c r="J22" s="248">
        <v>1067000</v>
      </c>
      <c r="K22" s="297" t="s">
        <v>314</v>
      </c>
      <c r="L22" s="18"/>
      <c r="M22" s="447"/>
      <c r="N22" s="494"/>
    </row>
    <row r="23" spans="1:14" ht="42" customHeight="1">
      <c r="A23" s="442"/>
      <c r="B23" s="440"/>
      <c r="C23" s="440"/>
      <c r="D23" s="430"/>
      <c r="E23" s="302"/>
      <c r="F23" s="437"/>
      <c r="G23" s="437"/>
      <c r="H23" s="445"/>
      <c r="I23" s="498"/>
      <c r="J23" s="302"/>
      <c r="K23" s="298" t="s">
        <v>315</v>
      </c>
      <c r="L23" s="299"/>
      <c r="M23" s="437"/>
      <c r="N23" s="495"/>
    </row>
    <row r="24" spans="1:14" s="193" customFormat="1" ht="22.5" customHeight="1">
      <c r="A24" s="485" t="s">
        <v>455</v>
      </c>
      <c r="B24" s="486"/>
      <c r="C24" s="486"/>
      <c r="D24" s="487"/>
      <c r="E24" s="249">
        <f>SUM(E10:E19)</f>
        <v>0</v>
      </c>
      <c r="F24" s="249">
        <f>SUM(F10:F23)</f>
        <v>2187000</v>
      </c>
      <c r="G24" s="249">
        <f>SUM(G10:G23)</f>
        <v>45557</v>
      </c>
      <c r="H24" s="266">
        <f>ROUND((G24/F24)*100,2)</f>
        <v>2.08</v>
      </c>
      <c r="I24" s="249">
        <f>SUM(I10:I23)</f>
        <v>454000</v>
      </c>
      <c r="J24" s="249">
        <f>SUM(J10:J23)</f>
        <v>1067000</v>
      </c>
      <c r="K24" s="249"/>
      <c r="L24" s="249">
        <f>SUM(L10:L23)</f>
        <v>666000</v>
      </c>
      <c r="M24" s="249"/>
      <c r="N24" s="250" t="s">
        <v>50</v>
      </c>
    </row>
  </sheetData>
  <mergeCells count="36">
    <mergeCell ref="N20:N23"/>
    <mergeCell ref="F20:F23"/>
    <mergeCell ref="G20:G23"/>
    <mergeCell ref="H20:H23"/>
    <mergeCell ref="M20:M23"/>
    <mergeCell ref="I20:I23"/>
    <mergeCell ref="A20:A23"/>
    <mergeCell ref="B20:B23"/>
    <mergeCell ref="C20:C23"/>
    <mergeCell ref="D20:D23"/>
    <mergeCell ref="A24:D24"/>
    <mergeCell ref="F5:F8"/>
    <mergeCell ref="I5:M5"/>
    <mergeCell ref="I6:I8"/>
    <mergeCell ref="G5:G8"/>
    <mergeCell ref="H5:H8"/>
    <mergeCell ref="J6:J8"/>
    <mergeCell ref="M6:M8"/>
    <mergeCell ref="M14:M17"/>
    <mergeCell ref="K9:L9"/>
    <mergeCell ref="A2:N2"/>
    <mergeCell ref="A4:A8"/>
    <mergeCell ref="B4:B8"/>
    <mergeCell ref="C4:C8"/>
    <mergeCell ref="D4:D8"/>
    <mergeCell ref="F4:M4"/>
    <mergeCell ref="N4:N8"/>
    <mergeCell ref="E4:E8"/>
    <mergeCell ref="K6:L8"/>
    <mergeCell ref="A14:A17"/>
    <mergeCell ref="H14:H17"/>
    <mergeCell ref="G14:G17"/>
    <mergeCell ref="F14:F17"/>
    <mergeCell ref="B14:B17"/>
    <mergeCell ref="C14:C17"/>
    <mergeCell ref="D14:D1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3" r:id="rId1"/>
  <headerFooter alignWithMargins="0">
    <oddHeader>&amp;R&amp;9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workbookViewId="0" topLeftCell="A1">
      <selection activeCell="F18" sqref="F18"/>
    </sheetView>
  </sheetViews>
  <sheetFormatPr defaultColWidth="9.00390625" defaultRowHeight="12.75"/>
  <cols>
    <col min="1" max="1" width="4.625" style="224" customWidth="1"/>
    <col min="2" max="2" width="43.25390625" style="224" customWidth="1"/>
    <col min="3" max="3" width="11.875" style="226" customWidth="1"/>
    <col min="4" max="4" width="11.00390625" style="226" customWidth="1"/>
    <col min="5" max="5" width="9.875" style="226" customWidth="1"/>
    <col min="6" max="6" width="11.875" style="226" customWidth="1"/>
    <col min="7" max="8" width="9.125" style="226" customWidth="1"/>
    <col min="9" max="16384" width="9.125" style="224" customWidth="1"/>
  </cols>
  <sheetData>
    <row r="2" spans="3:8" s="222" customFormat="1" ht="12">
      <c r="C2" s="223" t="s">
        <v>301</v>
      </c>
      <c r="D2" s="223"/>
      <c r="E2" s="223"/>
      <c r="F2" s="223"/>
      <c r="G2" s="223"/>
      <c r="H2" s="223"/>
    </row>
    <row r="3" spans="3:5" ht="15.75">
      <c r="C3" s="225"/>
      <c r="D3" s="225"/>
      <c r="E3" s="225"/>
    </row>
    <row r="5" spans="1:8" ht="25.5" customHeight="1">
      <c r="A5" s="500" t="s">
        <v>374</v>
      </c>
      <c r="B5" s="500"/>
      <c r="C5" s="500"/>
      <c r="D5" s="500"/>
      <c r="E5" s="500"/>
      <c r="F5" s="500"/>
      <c r="G5" s="500"/>
      <c r="H5" s="500"/>
    </row>
    <row r="6" spans="1:8" ht="25.5" customHeight="1">
      <c r="A6" s="227"/>
      <c r="B6" s="227"/>
      <c r="C6" s="228"/>
      <c r="D6" s="228"/>
      <c r="E6" s="228"/>
      <c r="F6" s="228"/>
      <c r="G6" s="228"/>
      <c r="H6" s="228"/>
    </row>
    <row r="7" ht="12.75">
      <c r="H7" s="229" t="s">
        <v>283</v>
      </c>
    </row>
    <row r="8" spans="1:8" ht="35.25" customHeight="1">
      <c r="A8" s="501" t="s">
        <v>284</v>
      </c>
      <c r="B8" s="501" t="s">
        <v>285</v>
      </c>
      <c r="C8" s="499" t="s">
        <v>304</v>
      </c>
      <c r="D8" s="502" t="s">
        <v>227</v>
      </c>
      <c r="E8" s="502" t="s">
        <v>226</v>
      </c>
      <c r="F8" s="499" t="s">
        <v>375</v>
      </c>
      <c r="G8" s="499"/>
      <c r="H8" s="499"/>
    </row>
    <row r="9" spans="1:8" ht="27.75" customHeight="1">
      <c r="A9" s="501"/>
      <c r="B9" s="501"/>
      <c r="C9" s="499"/>
      <c r="D9" s="503"/>
      <c r="E9" s="503"/>
      <c r="F9" s="231">
        <v>2010</v>
      </c>
      <c r="G9" s="231">
        <v>2011</v>
      </c>
      <c r="H9" s="231" t="s">
        <v>376</v>
      </c>
    </row>
    <row r="10" spans="1:8" ht="12.75">
      <c r="A10" s="232" t="s">
        <v>286</v>
      </c>
      <c r="B10" s="233" t="s">
        <v>287</v>
      </c>
      <c r="C10" s="271">
        <f>SUM(C11:C13)</f>
        <v>128256</v>
      </c>
      <c r="D10" s="272">
        <f>SUM(D11:D13)</f>
        <v>2783</v>
      </c>
      <c r="E10" s="217">
        <f>ROUND((D10/C10)*100,2)</f>
        <v>2.17</v>
      </c>
      <c r="F10" s="253"/>
      <c r="G10" s="234"/>
      <c r="H10" s="234"/>
    </row>
    <row r="11" spans="1:8" ht="12.75">
      <c r="A11" s="233"/>
      <c r="B11" s="235" t="s">
        <v>288</v>
      </c>
      <c r="C11" s="271">
        <v>13473</v>
      </c>
      <c r="D11" s="272">
        <v>2783</v>
      </c>
      <c r="E11" s="217">
        <f>ROUND((D11/C11)*100,2)</f>
        <v>20.66</v>
      </c>
      <c r="F11" s="253"/>
      <c r="G11" s="234"/>
      <c r="H11" s="234"/>
    </row>
    <row r="12" spans="1:8" ht="12.75">
      <c r="A12" s="233"/>
      <c r="B12" s="235" t="s">
        <v>289</v>
      </c>
      <c r="C12" s="271">
        <v>5765.4</v>
      </c>
      <c r="D12" s="272">
        <v>0</v>
      </c>
      <c r="E12" s="217">
        <f aca="true" t="shared" si="0" ref="E12:E21">ROUND((D12/C12)*100,2)</f>
        <v>0</v>
      </c>
      <c r="F12" s="253"/>
      <c r="G12" s="234"/>
      <c r="H12" s="234"/>
    </row>
    <row r="13" spans="1:8" ht="12.75">
      <c r="A13" s="236"/>
      <c r="B13" s="237" t="s">
        <v>290</v>
      </c>
      <c r="C13" s="274">
        <v>109017.6</v>
      </c>
      <c r="D13" s="273">
        <v>0</v>
      </c>
      <c r="E13" s="255">
        <f t="shared" si="0"/>
        <v>0</v>
      </c>
      <c r="F13" s="254"/>
      <c r="G13" s="238"/>
      <c r="H13" s="238"/>
    </row>
    <row r="14" spans="1:8" ht="12.75">
      <c r="A14" s="232" t="s">
        <v>291</v>
      </c>
      <c r="B14" s="233" t="s">
        <v>292</v>
      </c>
      <c r="C14" s="271">
        <f>SUM(C15:C17)</f>
        <v>2103000</v>
      </c>
      <c r="D14" s="271">
        <f>SUM(D15:D17)</f>
        <v>3340.2</v>
      </c>
      <c r="E14" s="217">
        <f t="shared" si="0"/>
        <v>0.16</v>
      </c>
      <c r="F14" s="371">
        <v>2950768</v>
      </c>
      <c r="G14" s="234"/>
      <c r="H14" s="234"/>
    </row>
    <row r="15" spans="1:8" ht="12.75">
      <c r="A15" s="233"/>
      <c r="B15" s="235" t="s">
        <v>288</v>
      </c>
      <c r="C15" s="272">
        <v>946459</v>
      </c>
      <c r="D15" s="272">
        <v>3340.2</v>
      </c>
      <c r="E15" s="217">
        <f t="shared" si="0"/>
        <v>0.35</v>
      </c>
      <c r="F15" s="371">
        <v>1177405</v>
      </c>
      <c r="G15" s="234"/>
      <c r="H15" s="234"/>
    </row>
    <row r="16" spans="1:8" ht="12.75">
      <c r="A16" s="233"/>
      <c r="B16" s="235" t="s">
        <v>289</v>
      </c>
      <c r="C16" s="272">
        <v>0</v>
      </c>
      <c r="D16" s="272">
        <v>0</v>
      </c>
      <c r="E16" s="217">
        <v>0</v>
      </c>
      <c r="F16" s="371">
        <v>0</v>
      </c>
      <c r="G16" s="234"/>
      <c r="H16" s="234"/>
    </row>
    <row r="17" spans="1:8" ht="12.75">
      <c r="A17" s="236"/>
      <c r="B17" s="237" t="s">
        <v>290</v>
      </c>
      <c r="C17" s="273">
        <v>1156541</v>
      </c>
      <c r="D17" s="274">
        <v>0</v>
      </c>
      <c r="E17" s="255">
        <f t="shared" si="0"/>
        <v>0</v>
      </c>
      <c r="F17" s="372">
        <v>1773363</v>
      </c>
      <c r="G17" s="238"/>
      <c r="H17" s="238"/>
    </row>
    <row r="18" spans="1:8" s="281" customFormat="1" ht="12.75">
      <c r="A18" s="291"/>
      <c r="B18" s="276" t="s">
        <v>293</v>
      </c>
      <c r="C18" s="278">
        <f aca="true" t="shared" si="1" ref="C18:D21">C10+C14</f>
        <v>2231256</v>
      </c>
      <c r="D18" s="296">
        <f t="shared" si="1"/>
        <v>6123.2</v>
      </c>
      <c r="E18" s="293">
        <f t="shared" si="0"/>
        <v>0.27</v>
      </c>
      <c r="F18" s="278">
        <f>F10+F14</f>
        <v>2950768</v>
      </c>
      <c r="G18" s="289"/>
      <c r="H18" s="289"/>
    </row>
    <row r="19" spans="1:8" s="281" customFormat="1" ht="12.75">
      <c r="A19" s="276"/>
      <c r="B19" s="292" t="s">
        <v>288</v>
      </c>
      <c r="C19" s="278">
        <f t="shared" si="1"/>
        <v>959932</v>
      </c>
      <c r="D19" s="278">
        <f t="shared" si="1"/>
        <v>6123.2</v>
      </c>
      <c r="E19" s="293">
        <f t="shared" si="0"/>
        <v>0.64</v>
      </c>
      <c r="F19" s="278">
        <f>F11+F15</f>
        <v>1177405</v>
      </c>
      <c r="G19" s="289"/>
      <c r="H19" s="289"/>
    </row>
    <row r="20" spans="1:8" s="281" customFormat="1" ht="12.75">
      <c r="A20" s="276"/>
      <c r="B20" s="292" t="s">
        <v>289</v>
      </c>
      <c r="C20" s="278">
        <f t="shared" si="1"/>
        <v>5765.4</v>
      </c>
      <c r="D20" s="278">
        <f t="shared" si="1"/>
        <v>0</v>
      </c>
      <c r="E20" s="293">
        <f t="shared" si="0"/>
        <v>0</v>
      </c>
      <c r="F20" s="278">
        <f>F12+F16</f>
        <v>0</v>
      </c>
      <c r="G20" s="289"/>
      <c r="H20" s="289"/>
    </row>
    <row r="21" spans="1:8" s="281" customFormat="1" ht="12.75">
      <c r="A21" s="283"/>
      <c r="B21" s="294" t="s">
        <v>290</v>
      </c>
      <c r="C21" s="286">
        <f t="shared" si="1"/>
        <v>1265558.6</v>
      </c>
      <c r="D21" s="286">
        <f t="shared" si="1"/>
        <v>0</v>
      </c>
      <c r="E21" s="295">
        <f t="shared" si="0"/>
        <v>0</v>
      </c>
      <c r="F21" s="286">
        <f>F13+F17</f>
        <v>1773363</v>
      </c>
      <c r="G21" s="290"/>
      <c r="H21" s="290"/>
    </row>
  </sheetData>
  <mergeCells count="7">
    <mergeCell ref="C8:C9"/>
    <mergeCell ref="F8:H8"/>
    <mergeCell ref="A5:H5"/>
    <mergeCell ref="A8:A9"/>
    <mergeCell ref="B8:B9"/>
    <mergeCell ref="D8:D9"/>
    <mergeCell ref="E8:E9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workbookViewId="0" topLeftCell="C1">
      <selection activeCell="C24" sqref="C24"/>
    </sheetView>
  </sheetViews>
  <sheetFormatPr defaultColWidth="9.00390625" defaultRowHeight="12.75"/>
  <cols>
    <col min="1" max="1" width="4.625" style="224" customWidth="1"/>
    <col min="2" max="2" width="35.375" style="240" customWidth="1"/>
    <col min="3" max="3" width="9.125" style="224" customWidth="1"/>
    <col min="4" max="4" width="10.375" style="240" customWidth="1"/>
    <col min="5" max="6" width="9.125" style="224" customWidth="1"/>
    <col min="7" max="7" width="29.875" style="224" customWidth="1"/>
    <col min="8" max="8" width="9.875" style="226" bestFit="1" customWidth="1"/>
    <col min="9" max="12" width="9.875" style="226" customWidth="1"/>
    <col min="13" max="16384" width="9.125" style="224" customWidth="1"/>
  </cols>
  <sheetData>
    <row r="2" spans="2:12" s="222" customFormat="1" ht="12">
      <c r="B2" s="239"/>
      <c r="D2" s="239"/>
      <c r="H2" s="223"/>
      <c r="I2" s="223"/>
      <c r="J2" s="223" t="s">
        <v>300</v>
      </c>
      <c r="K2" s="223"/>
      <c r="L2" s="223"/>
    </row>
    <row r="3" spans="2:12" s="222" customFormat="1" ht="12">
      <c r="B3" s="239"/>
      <c r="D3" s="239"/>
      <c r="H3" s="223"/>
      <c r="I3" s="223"/>
      <c r="J3" s="223"/>
      <c r="K3" s="223"/>
      <c r="L3" s="223"/>
    </row>
    <row r="4" ht="12.75">
      <c r="I4" s="223"/>
    </row>
    <row r="5" spans="1:15" ht="12.75">
      <c r="A5" s="504" t="s">
        <v>411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</row>
    <row r="6" spans="1:15" ht="12.75">
      <c r="A6" s="227"/>
      <c r="B6" s="227"/>
      <c r="C6" s="227"/>
      <c r="D6" s="227"/>
      <c r="E6" s="227"/>
      <c r="F6" s="227"/>
      <c r="G6" s="227"/>
      <c r="H6" s="228"/>
      <c r="I6" s="228"/>
      <c r="J6" s="228"/>
      <c r="K6" s="228"/>
      <c r="L6" s="228"/>
      <c r="M6" s="227"/>
      <c r="N6" s="227"/>
      <c r="O6" s="227"/>
    </row>
    <row r="7" ht="12.75">
      <c r="O7" s="241" t="s">
        <v>283</v>
      </c>
    </row>
    <row r="8" spans="1:15" ht="48" customHeight="1">
      <c r="A8" s="501" t="s">
        <v>284</v>
      </c>
      <c r="B8" s="501" t="s">
        <v>294</v>
      </c>
      <c r="C8" s="501" t="s">
        <v>295</v>
      </c>
      <c r="D8" s="505" t="s">
        <v>66</v>
      </c>
      <c r="E8" s="501" t="s">
        <v>8</v>
      </c>
      <c r="F8" s="505" t="s">
        <v>9</v>
      </c>
      <c r="G8" s="501" t="s">
        <v>296</v>
      </c>
      <c r="H8" s="501"/>
      <c r="I8" s="502" t="s">
        <v>377</v>
      </c>
      <c r="J8" s="499" t="s">
        <v>224</v>
      </c>
      <c r="K8" s="502" t="s">
        <v>227</v>
      </c>
      <c r="L8" s="502" t="s">
        <v>226</v>
      </c>
      <c r="M8" s="501" t="s">
        <v>375</v>
      </c>
      <c r="N8" s="501"/>
      <c r="O8" s="501"/>
    </row>
    <row r="9" spans="1:15" ht="24">
      <c r="A9" s="501"/>
      <c r="B9" s="501"/>
      <c r="C9" s="501"/>
      <c r="D9" s="506"/>
      <c r="E9" s="501"/>
      <c r="F9" s="506"/>
      <c r="G9" s="230" t="s">
        <v>297</v>
      </c>
      <c r="H9" s="231" t="s">
        <v>298</v>
      </c>
      <c r="I9" s="503"/>
      <c r="J9" s="499"/>
      <c r="K9" s="507"/>
      <c r="L9" s="507"/>
      <c r="M9" s="230">
        <v>2010</v>
      </c>
      <c r="N9" s="230">
        <v>2011</v>
      </c>
      <c r="O9" s="230" t="s">
        <v>378</v>
      </c>
    </row>
    <row r="10" spans="1:15" ht="25.5">
      <c r="A10" s="242" t="s">
        <v>16</v>
      </c>
      <c r="B10" s="243" t="s">
        <v>307</v>
      </c>
      <c r="C10" s="242" t="s">
        <v>416</v>
      </c>
      <c r="D10" s="243" t="s">
        <v>309</v>
      </c>
      <c r="E10" s="242">
        <v>853</v>
      </c>
      <c r="F10" s="242">
        <v>85395</v>
      </c>
      <c r="G10" s="242" t="s">
        <v>299</v>
      </c>
      <c r="H10" s="270">
        <f>SUM(H11:H13)</f>
        <v>237188.99000000002</v>
      </c>
      <c r="I10" s="270">
        <f>SUM(I11:I13)</f>
        <v>108932.98999999999</v>
      </c>
      <c r="J10" s="270">
        <f>SUM(J11:J13)</f>
        <v>128256</v>
      </c>
      <c r="K10" s="270">
        <f>SUM(K11:K13)</f>
        <v>2783</v>
      </c>
      <c r="L10" s="256">
        <f>ROUND((K10/J10)*100,2)</f>
        <v>2.17</v>
      </c>
      <c r="M10" s="257"/>
      <c r="N10" s="242"/>
      <c r="O10" s="242"/>
    </row>
    <row r="11" spans="1:15" ht="12.75">
      <c r="A11" s="233"/>
      <c r="B11" s="244" t="s">
        <v>310</v>
      </c>
      <c r="C11" s="233"/>
      <c r="D11" s="244"/>
      <c r="E11" s="233"/>
      <c r="F11" s="233"/>
      <c r="G11" s="245" t="s">
        <v>288</v>
      </c>
      <c r="H11" s="271">
        <v>27233</v>
      </c>
      <c r="I11" s="271">
        <v>13760</v>
      </c>
      <c r="J11" s="272">
        <v>13473</v>
      </c>
      <c r="K11" s="272">
        <v>2783</v>
      </c>
      <c r="L11" s="259">
        <f>ROUND((K11/J11)*100,2)</f>
        <v>20.66</v>
      </c>
      <c r="M11" s="258"/>
      <c r="N11" s="233"/>
      <c r="O11" s="233"/>
    </row>
    <row r="12" spans="1:15" ht="51">
      <c r="A12" s="233"/>
      <c r="B12" s="244" t="s">
        <v>415</v>
      </c>
      <c r="C12" s="233"/>
      <c r="D12" s="244"/>
      <c r="E12" s="233"/>
      <c r="F12" s="233"/>
      <c r="G12" s="245" t="s">
        <v>289</v>
      </c>
      <c r="H12" s="271">
        <v>8345.35</v>
      </c>
      <c r="I12" s="271">
        <v>2579.95</v>
      </c>
      <c r="J12" s="272">
        <v>5765.4</v>
      </c>
      <c r="K12" s="272">
        <v>0</v>
      </c>
      <c r="L12" s="259">
        <f>ROUND((K12/J12)*100,2)</f>
        <v>0</v>
      </c>
      <c r="M12" s="258"/>
      <c r="N12" s="233"/>
      <c r="O12" s="233"/>
    </row>
    <row r="13" spans="1:15" ht="38.25">
      <c r="A13" s="233"/>
      <c r="B13" s="244" t="s">
        <v>311</v>
      </c>
      <c r="C13" s="233"/>
      <c r="D13" s="244"/>
      <c r="E13" s="233"/>
      <c r="F13" s="233"/>
      <c r="G13" s="246" t="s">
        <v>290</v>
      </c>
      <c r="H13" s="271">
        <v>201610.64</v>
      </c>
      <c r="I13" s="271">
        <v>92593.04</v>
      </c>
      <c r="J13" s="272">
        <v>109017.6</v>
      </c>
      <c r="K13" s="271">
        <v>0</v>
      </c>
      <c r="L13" s="275">
        <f>ROUND((K13/J13)*100,2)</f>
        <v>0</v>
      </c>
      <c r="M13" s="258"/>
      <c r="N13" s="233"/>
      <c r="O13" s="233"/>
    </row>
    <row r="14" spans="1:15" ht="12.75">
      <c r="A14" s="233"/>
      <c r="B14" s="244"/>
      <c r="C14" s="233"/>
      <c r="D14" s="244"/>
      <c r="E14" s="233"/>
      <c r="F14" s="233"/>
      <c r="G14" s="233"/>
      <c r="H14" s="271"/>
      <c r="I14" s="271"/>
      <c r="J14" s="271"/>
      <c r="K14" s="272"/>
      <c r="L14" s="259"/>
      <c r="M14" s="258"/>
      <c r="N14" s="233"/>
      <c r="O14" s="233"/>
    </row>
    <row r="15" spans="1:15" s="281" customFormat="1" ht="12.75">
      <c r="A15" s="276"/>
      <c r="B15" s="277" t="s">
        <v>287</v>
      </c>
      <c r="C15" s="276"/>
      <c r="D15" s="277"/>
      <c r="E15" s="276"/>
      <c r="F15" s="276"/>
      <c r="G15" s="276"/>
      <c r="H15" s="278">
        <f aca="true" t="shared" si="0" ref="H15:K18">H10</f>
        <v>237188.99000000002</v>
      </c>
      <c r="I15" s="278">
        <f t="shared" si="0"/>
        <v>108932.98999999999</v>
      </c>
      <c r="J15" s="278">
        <f t="shared" si="0"/>
        <v>128256</v>
      </c>
      <c r="K15" s="278">
        <f t="shared" si="0"/>
        <v>2783</v>
      </c>
      <c r="L15" s="279">
        <f>ROUND((K15/J15)*100,2)</f>
        <v>2.17</v>
      </c>
      <c r="M15" s="280"/>
      <c r="N15" s="276"/>
      <c r="O15" s="276"/>
    </row>
    <row r="16" spans="1:15" s="281" customFormat="1" ht="12.75">
      <c r="A16" s="276"/>
      <c r="B16" s="282" t="s">
        <v>288</v>
      </c>
      <c r="C16" s="276"/>
      <c r="D16" s="277"/>
      <c r="E16" s="276"/>
      <c r="F16" s="276"/>
      <c r="G16" s="276"/>
      <c r="H16" s="278">
        <f t="shared" si="0"/>
        <v>27233</v>
      </c>
      <c r="I16" s="278">
        <f t="shared" si="0"/>
        <v>13760</v>
      </c>
      <c r="J16" s="278">
        <f t="shared" si="0"/>
        <v>13473</v>
      </c>
      <c r="K16" s="278">
        <f t="shared" si="0"/>
        <v>2783</v>
      </c>
      <c r="L16" s="279">
        <f>ROUND((K16/J16)*100,2)</f>
        <v>20.66</v>
      </c>
      <c r="M16" s="280"/>
      <c r="N16" s="276"/>
      <c r="O16" s="276"/>
    </row>
    <row r="17" spans="1:15" s="281" customFormat="1" ht="12.75">
      <c r="A17" s="276"/>
      <c r="B17" s="282" t="s">
        <v>289</v>
      </c>
      <c r="C17" s="276"/>
      <c r="D17" s="277"/>
      <c r="E17" s="276"/>
      <c r="F17" s="276"/>
      <c r="G17" s="276"/>
      <c r="H17" s="278">
        <f t="shared" si="0"/>
        <v>8345.35</v>
      </c>
      <c r="I17" s="278">
        <f t="shared" si="0"/>
        <v>2579.95</v>
      </c>
      <c r="J17" s="278">
        <f t="shared" si="0"/>
        <v>5765.4</v>
      </c>
      <c r="K17" s="278">
        <f t="shared" si="0"/>
        <v>0</v>
      </c>
      <c r="L17" s="279">
        <f>ROUND((K17/J17)*100,2)</f>
        <v>0</v>
      </c>
      <c r="M17" s="280"/>
      <c r="N17" s="276"/>
      <c r="O17" s="276"/>
    </row>
    <row r="18" spans="1:15" s="281" customFormat="1" ht="28.5" customHeight="1">
      <c r="A18" s="283"/>
      <c r="B18" s="284" t="s">
        <v>290</v>
      </c>
      <c r="C18" s="283"/>
      <c r="D18" s="285"/>
      <c r="E18" s="283"/>
      <c r="F18" s="283"/>
      <c r="G18" s="283"/>
      <c r="H18" s="286">
        <f t="shared" si="0"/>
        <v>201610.64</v>
      </c>
      <c r="I18" s="286">
        <f t="shared" si="0"/>
        <v>92593.04</v>
      </c>
      <c r="J18" s="286">
        <f t="shared" si="0"/>
        <v>109017.6</v>
      </c>
      <c r="K18" s="286">
        <f t="shared" si="0"/>
        <v>0</v>
      </c>
      <c r="L18" s="287">
        <f>ROUND((K18/J18)*100,2)</f>
        <v>0</v>
      </c>
      <c r="M18" s="288"/>
      <c r="N18" s="283"/>
      <c r="O18" s="283"/>
    </row>
  </sheetData>
  <sheetProtection/>
  <mergeCells count="13">
    <mergeCell ref="K8:K9"/>
    <mergeCell ref="L8:L9"/>
    <mergeCell ref="J8:J9"/>
    <mergeCell ref="M8:O8"/>
    <mergeCell ref="A5:O5"/>
    <mergeCell ref="A8:A9"/>
    <mergeCell ref="B8:B9"/>
    <mergeCell ref="C8:C9"/>
    <mergeCell ref="D8:D9"/>
    <mergeCell ref="F8:F9"/>
    <mergeCell ref="E8:E9"/>
    <mergeCell ref="I8:I9"/>
    <mergeCell ref="G8:H8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3"/>
  <sheetViews>
    <sheetView zoomScale="150" zoomScaleNormal="150" workbookViewId="0" topLeftCell="A1">
      <pane ySplit="6" topLeftCell="BM7" activePane="bottomLeft" state="frozen"/>
      <selection pane="topLeft" activeCell="B1" sqref="B1"/>
      <selection pane="bottomLeft" activeCell="A2" sqref="A2:Z2"/>
    </sheetView>
  </sheetViews>
  <sheetFormatPr defaultColWidth="9.00390625" defaultRowHeight="12.75"/>
  <cols>
    <col min="1" max="1" width="3.625" style="166" customWidth="1"/>
    <col min="2" max="2" width="4.125" style="167" customWidth="1"/>
    <col min="3" max="3" width="4.75390625" style="167" customWidth="1"/>
    <col min="4" max="4" width="6.75390625" style="169" customWidth="1"/>
    <col min="5" max="5" width="5.625" style="170" customWidth="1"/>
    <col min="6" max="6" width="4.375" style="171" customWidth="1"/>
    <col min="7" max="7" width="6.625" style="169" customWidth="1"/>
    <col min="8" max="8" width="6.00390625" style="170" customWidth="1"/>
    <col min="9" max="9" width="3.75390625" style="171" customWidth="1"/>
    <col min="10" max="10" width="5.75390625" style="169" customWidth="1"/>
    <col min="11" max="11" width="5.875" style="169" customWidth="1"/>
    <col min="12" max="12" width="4.00390625" style="169" customWidth="1"/>
    <col min="13" max="13" width="4.375" style="169" customWidth="1"/>
    <col min="14" max="14" width="4.625" style="169" customWidth="1"/>
    <col min="15" max="15" width="3.25390625" style="169" customWidth="1"/>
    <col min="16" max="16" width="4.75390625" style="169" customWidth="1"/>
    <col min="17" max="17" width="3.75390625" style="169" customWidth="1"/>
    <col min="18" max="18" width="3.375" style="169" customWidth="1"/>
    <col min="19" max="19" width="5.375" style="169" customWidth="1"/>
    <col min="20" max="20" width="5.25390625" style="169" customWidth="1"/>
    <col min="21" max="21" width="3.625" style="169" customWidth="1"/>
    <col min="22" max="22" width="5.375" style="169" customWidth="1"/>
    <col min="23" max="23" width="5.125" style="169" customWidth="1"/>
    <col min="24" max="24" width="3.625" style="169" customWidth="1"/>
    <col min="25" max="25" width="5.375" style="169" customWidth="1"/>
    <col min="26" max="26" width="5.75390625" style="169" customWidth="1"/>
    <col min="27" max="27" width="4.00390625" style="169" customWidth="1"/>
    <col min="28" max="28" width="7.375" style="169" customWidth="1"/>
    <col min="29" max="29" width="6.625" style="169" customWidth="1"/>
    <col min="30" max="30" width="4.125" style="169" customWidth="1"/>
    <col min="31" max="16384" width="9.125" style="151" customWidth="1"/>
  </cols>
  <sheetData>
    <row r="1" spans="4:30" s="131" customFormat="1" ht="16.5" customHeight="1"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508" t="s">
        <v>259</v>
      </c>
      <c r="AC1" s="509"/>
      <c r="AD1" s="132"/>
    </row>
    <row r="2" spans="1:30" s="122" customFormat="1" ht="42" customHeight="1">
      <c r="A2" s="517" t="s">
        <v>361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9"/>
      <c r="W2" s="519"/>
      <c r="X2" s="519"/>
      <c r="Y2" s="519"/>
      <c r="Z2" s="519"/>
      <c r="AA2" s="380"/>
      <c r="AB2" s="136"/>
      <c r="AC2" s="136"/>
      <c r="AD2" s="136"/>
    </row>
    <row r="3" spans="1:30" s="124" customFormat="1" ht="8.25" customHeight="1">
      <c r="A3" s="511" t="s">
        <v>8</v>
      </c>
      <c r="B3" s="512" t="s">
        <v>9</v>
      </c>
      <c r="C3" s="522" t="s">
        <v>10</v>
      </c>
      <c r="D3" s="524" t="s">
        <v>239</v>
      </c>
      <c r="E3" s="524"/>
      <c r="F3" s="524"/>
      <c r="G3" s="525" t="s">
        <v>238</v>
      </c>
      <c r="H3" s="525"/>
      <c r="I3" s="525"/>
      <c r="J3" s="526" t="s">
        <v>12</v>
      </c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8"/>
      <c r="W3" s="528"/>
      <c r="X3" s="528"/>
      <c r="Y3" s="528"/>
      <c r="Z3" s="529"/>
      <c r="AA3" s="200"/>
      <c r="AB3" s="510" t="s">
        <v>44</v>
      </c>
      <c r="AC3" s="510"/>
      <c r="AD3" s="510"/>
    </row>
    <row r="4" spans="1:30" s="124" customFormat="1" ht="8.25" customHeight="1">
      <c r="A4" s="511"/>
      <c r="B4" s="512"/>
      <c r="C4" s="523"/>
      <c r="D4" s="524"/>
      <c r="E4" s="524"/>
      <c r="F4" s="524"/>
      <c r="G4" s="525"/>
      <c r="H4" s="525"/>
      <c r="I4" s="525"/>
      <c r="J4" s="510" t="s">
        <v>42</v>
      </c>
      <c r="K4" s="510"/>
      <c r="L4" s="510"/>
      <c r="M4" s="510" t="s">
        <v>70</v>
      </c>
      <c r="N4" s="510"/>
      <c r="O4" s="510"/>
      <c r="P4" s="510"/>
      <c r="Q4" s="510"/>
      <c r="R4" s="510"/>
      <c r="S4" s="510"/>
      <c r="T4" s="510"/>
      <c r="U4" s="510"/>
      <c r="V4" s="516"/>
      <c r="W4" s="516"/>
      <c r="X4" s="516"/>
      <c r="Y4" s="516"/>
      <c r="Z4" s="516"/>
      <c r="AA4" s="516"/>
      <c r="AB4" s="510"/>
      <c r="AC4" s="510"/>
      <c r="AD4" s="510"/>
    </row>
    <row r="5" spans="1:30" s="124" customFormat="1" ht="15" customHeight="1">
      <c r="A5" s="511"/>
      <c r="B5" s="512"/>
      <c r="C5" s="523"/>
      <c r="D5" s="524"/>
      <c r="E5" s="524"/>
      <c r="F5" s="524"/>
      <c r="G5" s="525"/>
      <c r="H5" s="525"/>
      <c r="I5" s="525"/>
      <c r="J5" s="510"/>
      <c r="K5" s="510"/>
      <c r="L5" s="510"/>
      <c r="M5" s="510" t="s">
        <v>253</v>
      </c>
      <c r="N5" s="510"/>
      <c r="O5" s="510"/>
      <c r="P5" s="510" t="s">
        <v>254</v>
      </c>
      <c r="Q5" s="510"/>
      <c r="R5" s="510"/>
      <c r="S5" s="510" t="s">
        <v>255</v>
      </c>
      <c r="T5" s="510"/>
      <c r="U5" s="510"/>
      <c r="V5" s="513" t="s">
        <v>268</v>
      </c>
      <c r="W5" s="514"/>
      <c r="X5" s="515"/>
      <c r="Y5" s="513" t="s">
        <v>252</v>
      </c>
      <c r="Z5" s="514"/>
      <c r="AA5" s="515"/>
      <c r="AB5" s="510"/>
      <c r="AC5" s="510"/>
      <c r="AD5" s="510"/>
    </row>
    <row r="6" spans="1:30" s="130" customFormat="1" ht="12" customHeight="1">
      <c r="A6" s="511"/>
      <c r="B6" s="512"/>
      <c r="C6" s="523"/>
      <c r="D6" s="125" t="s">
        <v>224</v>
      </c>
      <c r="E6" s="125" t="s">
        <v>225</v>
      </c>
      <c r="F6" s="126" t="s">
        <v>226</v>
      </c>
      <c r="G6" s="125" t="s">
        <v>224</v>
      </c>
      <c r="H6" s="125" t="s">
        <v>225</v>
      </c>
      <c r="I6" s="126" t="s">
        <v>226</v>
      </c>
      <c r="J6" s="127" t="s">
        <v>224</v>
      </c>
      <c r="K6" s="127" t="s">
        <v>227</v>
      </c>
      <c r="L6" s="127" t="s">
        <v>226</v>
      </c>
      <c r="M6" s="128" t="s">
        <v>224</v>
      </c>
      <c r="N6" s="128" t="s">
        <v>227</v>
      </c>
      <c r="O6" s="128" t="s">
        <v>226</v>
      </c>
      <c r="P6" s="128" t="s">
        <v>224</v>
      </c>
      <c r="Q6" s="129" t="s">
        <v>228</v>
      </c>
      <c r="R6" s="128" t="s">
        <v>226</v>
      </c>
      <c r="S6" s="128" t="s">
        <v>224</v>
      </c>
      <c r="T6" s="128" t="s">
        <v>227</v>
      </c>
      <c r="U6" s="128" t="s">
        <v>226</v>
      </c>
      <c r="V6" s="128" t="s">
        <v>224</v>
      </c>
      <c r="W6" s="128" t="s">
        <v>227</v>
      </c>
      <c r="X6" s="128" t="s">
        <v>226</v>
      </c>
      <c r="Y6" s="128" t="s">
        <v>224</v>
      </c>
      <c r="Z6" s="128" t="s">
        <v>227</v>
      </c>
      <c r="AA6" s="128" t="s">
        <v>226</v>
      </c>
      <c r="AB6" s="128" t="s">
        <v>224</v>
      </c>
      <c r="AC6" s="128" t="s">
        <v>227</v>
      </c>
      <c r="AD6" s="128" t="s">
        <v>226</v>
      </c>
    </row>
    <row r="7" spans="1:30" s="209" customFormat="1" ht="12" customHeight="1">
      <c r="A7" s="205">
        <v>1</v>
      </c>
      <c r="B7" s="205">
        <v>2</v>
      </c>
      <c r="C7" s="205">
        <v>3</v>
      </c>
      <c r="D7" s="206">
        <v>4</v>
      </c>
      <c r="E7" s="206">
        <v>5</v>
      </c>
      <c r="F7" s="207">
        <v>6</v>
      </c>
      <c r="G7" s="206">
        <v>7</v>
      </c>
      <c r="H7" s="206">
        <v>8</v>
      </c>
      <c r="I7" s="207">
        <v>9</v>
      </c>
      <c r="J7" s="211">
        <v>10</v>
      </c>
      <c r="K7" s="211">
        <v>11</v>
      </c>
      <c r="L7" s="210">
        <v>12</v>
      </c>
      <c r="M7" s="207">
        <v>13</v>
      </c>
      <c r="N7" s="207">
        <v>14</v>
      </c>
      <c r="O7" s="211">
        <v>15</v>
      </c>
      <c r="P7" s="207">
        <v>16</v>
      </c>
      <c r="Q7" s="206">
        <v>17</v>
      </c>
      <c r="R7" s="211">
        <v>18</v>
      </c>
      <c r="S7" s="207">
        <v>19</v>
      </c>
      <c r="T7" s="207">
        <v>20</v>
      </c>
      <c r="U7" s="211">
        <v>21</v>
      </c>
      <c r="V7" s="207">
        <v>22</v>
      </c>
      <c r="W7" s="207">
        <v>23</v>
      </c>
      <c r="X7" s="211">
        <v>24</v>
      </c>
      <c r="Y7" s="207">
        <v>25</v>
      </c>
      <c r="Z7" s="207">
        <v>26</v>
      </c>
      <c r="AA7" s="211">
        <v>27</v>
      </c>
      <c r="AB7" s="211">
        <v>28</v>
      </c>
      <c r="AC7" s="211">
        <v>29</v>
      </c>
      <c r="AD7" s="211">
        <v>30</v>
      </c>
    </row>
    <row r="8" spans="1:30" s="209" customFormat="1" ht="50.25" customHeight="1">
      <c r="A8" s="530" t="s">
        <v>467</v>
      </c>
      <c r="B8" s="531"/>
      <c r="C8" s="532"/>
      <c r="D8" s="206"/>
      <c r="E8" s="206"/>
      <c r="F8" s="207"/>
      <c r="G8" s="206"/>
      <c r="H8" s="206"/>
      <c r="I8" s="207"/>
      <c r="J8" s="211"/>
      <c r="K8" s="381"/>
      <c r="L8" s="210"/>
      <c r="M8" s="207"/>
      <c r="N8" s="207"/>
      <c r="O8" s="211"/>
      <c r="P8" s="207"/>
      <c r="Q8" s="206"/>
      <c r="R8" s="211"/>
      <c r="S8" s="207"/>
      <c r="T8" s="383"/>
      <c r="U8" s="211"/>
      <c r="V8" s="207"/>
      <c r="W8" s="207"/>
      <c r="X8" s="211"/>
      <c r="Y8" s="207"/>
      <c r="Z8" s="207"/>
      <c r="AA8" s="211"/>
      <c r="AB8" s="211"/>
      <c r="AC8" s="381"/>
      <c r="AD8" s="211"/>
    </row>
    <row r="9" spans="1:30" ht="12.75" customHeight="1">
      <c r="A9" s="146">
        <v>801</v>
      </c>
      <c r="B9" s="147">
        <v>80113</v>
      </c>
      <c r="C9" s="147"/>
      <c r="D9" s="149"/>
      <c r="E9" s="149"/>
      <c r="F9" s="173"/>
      <c r="G9" s="149">
        <v>15300</v>
      </c>
      <c r="H9" s="149">
        <v>7632</v>
      </c>
      <c r="I9" s="149">
        <f>ROUND((H9/G9)*100,2)</f>
        <v>49.88</v>
      </c>
      <c r="J9" s="149">
        <v>15300</v>
      </c>
      <c r="K9" s="149">
        <v>7632</v>
      </c>
      <c r="L9" s="149">
        <f>ROUND((K9/J9)*100,2)</f>
        <v>49.88</v>
      </c>
      <c r="M9" s="150"/>
      <c r="N9" s="150"/>
      <c r="O9" s="149"/>
      <c r="P9" s="150"/>
      <c r="Q9" s="150"/>
      <c r="R9" s="149"/>
      <c r="S9" s="150">
        <v>15300</v>
      </c>
      <c r="T9" s="150">
        <v>7632</v>
      </c>
      <c r="U9" s="149">
        <f>ROUND((T9/S9)*100,2)</f>
        <v>49.88</v>
      </c>
      <c r="V9" s="150"/>
      <c r="W9" s="150"/>
      <c r="X9" s="149"/>
      <c r="Y9" s="150"/>
      <c r="Z9" s="150"/>
      <c r="AA9" s="149"/>
      <c r="AB9" s="149"/>
      <c r="AC9" s="377"/>
      <c r="AD9" s="149"/>
    </row>
    <row r="10" spans="1:30" ht="15.75" customHeight="1">
      <c r="A10" s="146">
        <v>851</v>
      </c>
      <c r="B10" s="147">
        <v>85154</v>
      </c>
      <c r="C10" s="147"/>
      <c r="D10" s="149"/>
      <c r="E10" s="149"/>
      <c r="F10" s="149"/>
      <c r="G10" s="149">
        <v>2448</v>
      </c>
      <c r="H10" s="149">
        <v>1224</v>
      </c>
      <c r="I10" s="149">
        <f>ROUND((H10/G10)*100,2)</f>
        <v>50</v>
      </c>
      <c r="J10" s="149">
        <v>2448</v>
      </c>
      <c r="K10" s="149">
        <v>1224</v>
      </c>
      <c r="L10" s="149">
        <f>ROUND((K10/J10)*100,2)</f>
        <v>50</v>
      </c>
      <c r="M10" s="150"/>
      <c r="N10" s="150"/>
      <c r="O10" s="150"/>
      <c r="P10" s="150"/>
      <c r="Q10" s="150"/>
      <c r="R10" s="149"/>
      <c r="S10" s="150">
        <v>2448</v>
      </c>
      <c r="T10" s="150">
        <v>1224</v>
      </c>
      <c r="U10" s="149">
        <f>ROUND((T10/S10)*100,2)</f>
        <v>50</v>
      </c>
      <c r="V10" s="150"/>
      <c r="W10" s="150"/>
      <c r="X10" s="150"/>
      <c r="Y10" s="150"/>
      <c r="Z10" s="150"/>
      <c r="AA10" s="150"/>
      <c r="AB10" s="150"/>
      <c r="AC10" s="379"/>
      <c r="AD10" s="149"/>
    </row>
    <row r="11" spans="1:30" ht="15.75" customHeight="1">
      <c r="A11" s="146">
        <v>900</v>
      </c>
      <c r="B11" s="147">
        <v>90001</v>
      </c>
      <c r="C11" s="172"/>
      <c r="D11" s="149"/>
      <c r="E11" s="149"/>
      <c r="F11" s="149"/>
      <c r="G11" s="149">
        <v>30000</v>
      </c>
      <c r="H11" s="149">
        <v>29145.58</v>
      </c>
      <c r="I11" s="149">
        <f>ROUND((H11/G11)*100,2)</f>
        <v>97.15</v>
      </c>
      <c r="J11" s="149"/>
      <c r="K11" s="377"/>
      <c r="L11" s="149"/>
      <c r="M11" s="150"/>
      <c r="N11" s="150"/>
      <c r="O11" s="150"/>
      <c r="P11" s="150"/>
      <c r="Q11" s="150"/>
      <c r="R11" s="150"/>
      <c r="S11" s="150"/>
      <c r="T11" s="379"/>
      <c r="U11" s="150"/>
      <c r="V11" s="150"/>
      <c r="W11" s="150"/>
      <c r="X11" s="150"/>
      <c r="Y11" s="150"/>
      <c r="Z11" s="150"/>
      <c r="AA11" s="150"/>
      <c r="AB11" s="150">
        <v>30000</v>
      </c>
      <c r="AC11" s="150">
        <v>29145.58</v>
      </c>
      <c r="AD11" s="149">
        <f>ROUND((AC11/AB11)*100,2)</f>
        <v>97.15</v>
      </c>
    </row>
    <row r="12" spans="1:30" ht="58.5" customHeight="1">
      <c r="A12" s="533" t="s">
        <v>468</v>
      </c>
      <c r="B12" s="534"/>
      <c r="C12" s="535"/>
      <c r="D12" s="149"/>
      <c r="E12" s="149"/>
      <c r="F12" s="149"/>
      <c r="G12" s="149"/>
      <c r="H12" s="377"/>
      <c r="I12" s="149"/>
      <c r="J12" s="149"/>
      <c r="K12" s="377"/>
      <c r="L12" s="149"/>
      <c r="M12" s="150"/>
      <c r="N12" s="150"/>
      <c r="O12" s="150"/>
      <c r="P12" s="150"/>
      <c r="Q12" s="150"/>
      <c r="R12" s="150"/>
      <c r="S12" s="150"/>
      <c r="T12" s="379"/>
      <c r="U12" s="150"/>
      <c r="V12" s="150"/>
      <c r="W12" s="150"/>
      <c r="X12" s="150"/>
      <c r="Y12" s="150"/>
      <c r="Z12" s="150"/>
      <c r="AA12" s="150"/>
      <c r="AB12" s="150"/>
      <c r="AC12" s="379"/>
      <c r="AD12" s="149"/>
    </row>
    <row r="13" spans="1:30" ht="12.75" customHeight="1">
      <c r="A13" s="146">
        <v>600</v>
      </c>
      <c r="B13" s="147">
        <v>60014</v>
      </c>
      <c r="C13" s="147"/>
      <c r="D13" s="149"/>
      <c r="E13" s="149"/>
      <c r="F13" s="173"/>
      <c r="G13" s="149">
        <v>340000</v>
      </c>
      <c r="H13" s="149">
        <v>0</v>
      </c>
      <c r="I13" s="149">
        <f>ROUND((H13/G13)*100,2)</f>
        <v>0</v>
      </c>
      <c r="J13" s="149"/>
      <c r="K13" s="377"/>
      <c r="L13" s="149"/>
      <c r="M13" s="150"/>
      <c r="N13" s="150"/>
      <c r="O13" s="149"/>
      <c r="P13" s="150"/>
      <c r="Q13" s="150"/>
      <c r="R13" s="149"/>
      <c r="S13" s="150"/>
      <c r="T13" s="379"/>
      <c r="U13" s="149"/>
      <c r="V13" s="150"/>
      <c r="W13" s="150"/>
      <c r="X13" s="149"/>
      <c r="Y13" s="150"/>
      <c r="Z13" s="150"/>
      <c r="AA13" s="149"/>
      <c r="AB13" s="149">
        <v>340000</v>
      </c>
      <c r="AC13" s="149">
        <v>0</v>
      </c>
      <c r="AD13" s="149">
        <f>ROUND((AC13/AB13)*100,2)</f>
        <v>0</v>
      </c>
    </row>
    <row r="14" spans="1:30" ht="12.75" customHeight="1">
      <c r="A14" s="146">
        <v>600</v>
      </c>
      <c r="B14" s="147">
        <v>60014</v>
      </c>
      <c r="C14" s="147"/>
      <c r="D14" s="149"/>
      <c r="E14" s="149"/>
      <c r="F14" s="173"/>
      <c r="G14" s="149">
        <v>50000</v>
      </c>
      <c r="H14" s="149">
        <v>0</v>
      </c>
      <c r="I14" s="149">
        <f>ROUND((H14/G14)*100,2)</f>
        <v>0</v>
      </c>
      <c r="J14" s="149"/>
      <c r="K14" s="377"/>
      <c r="L14" s="149"/>
      <c r="M14" s="150"/>
      <c r="N14" s="150"/>
      <c r="O14" s="149"/>
      <c r="P14" s="150"/>
      <c r="Q14" s="150"/>
      <c r="R14" s="149"/>
      <c r="S14" s="150"/>
      <c r="T14" s="379"/>
      <c r="U14" s="149"/>
      <c r="V14" s="150"/>
      <c r="W14" s="150"/>
      <c r="X14" s="149"/>
      <c r="Y14" s="150"/>
      <c r="Z14" s="150"/>
      <c r="AA14" s="149"/>
      <c r="AB14" s="149">
        <v>50000</v>
      </c>
      <c r="AC14" s="149">
        <v>0</v>
      </c>
      <c r="AD14" s="149">
        <f>ROUND((AC14/AB14)*100,2)</f>
        <v>0</v>
      </c>
    </row>
    <row r="15" spans="1:30" ht="12.75" customHeight="1">
      <c r="A15" s="146">
        <v>926</v>
      </c>
      <c r="B15" s="147">
        <v>92601</v>
      </c>
      <c r="C15" s="333">
        <v>6300</v>
      </c>
      <c r="D15" s="149">
        <v>333000</v>
      </c>
      <c r="E15" s="149">
        <v>0</v>
      </c>
      <c r="F15" s="149">
        <f>ROUND((E15/D15)*100,2)</f>
        <v>0</v>
      </c>
      <c r="G15" s="149">
        <v>333000</v>
      </c>
      <c r="H15" s="149">
        <v>0</v>
      </c>
      <c r="I15" s="149">
        <f>ROUND((H15/G15)*100,2)</f>
        <v>0</v>
      </c>
      <c r="J15" s="149"/>
      <c r="K15" s="149"/>
      <c r="L15" s="149"/>
      <c r="M15" s="150"/>
      <c r="N15" s="150"/>
      <c r="O15" s="149"/>
      <c r="P15" s="150"/>
      <c r="Q15" s="150"/>
      <c r="R15" s="149"/>
      <c r="S15" s="150"/>
      <c r="T15" s="379"/>
      <c r="U15" s="149"/>
      <c r="V15" s="150"/>
      <c r="W15" s="150"/>
      <c r="X15" s="149"/>
      <c r="Y15" s="150"/>
      <c r="Z15" s="150"/>
      <c r="AA15" s="149"/>
      <c r="AB15" s="149">
        <v>333000</v>
      </c>
      <c r="AC15" s="149">
        <v>0</v>
      </c>
      <c r="AD15" s="149">
        <f>ROUND((AC15/AB15)*100,2)</f>
        <v>0</v>
      </c>
    </row>
    <row r="16" spans="1:30" ht="15.75" customHeight="1">
      <c r="A16" s="146"/>
      <c r="B16" s="147"/>
      <c r="C16" s="172"/>
      <c r="D16" s="149"/>
      <c r="E16" s="149"/>
      <c r="F16" s="149"/>
      <c r="G16" s="149"/>
      <c r="H16" s="149"/>
      <c r="I16" s="149"/>
      <c r="J16" s="149"/>
      <c r="K16" s="149"/>
      <c r="L16" s="149"/>
      <c r="M16" s="150"/>
      <c r="N16" s="150"/>
      <c r="O16" s="150"/>
      <c r="P16" s="150"/>
      <c r="Q16" s="150"/>
      <c r="R16" s="150"/>
      <c r="S16" s="150"/>
      <c r="T16" s="379"/>
      <c r="U16" s="150"/>
      <c r="V16" s="150"/>
      <c r="W16" s="150"/>
      <c r="X16" s="150"/>
      <c r="Y16" s="150"/>
      <c r="Z16" s="150"/>
      <c r="AA16" s="150"/>
      <c r="AB16" s="150"/>
      <c r="AC16" s="379"/>
      <c r="AD16" s="150"/>
    </row>
    <row r="17" spans="1:30" ht="15.75" customHeight="1">
      <c r="A17" s="146"/>
      <c r="B17" s="147"/>
      <c r="C17" s="172"/>
      <c r="D17" s="149"/>
      <c r="E17" s="149"/>
      <c r="F17" s="149"/>
      <c r="G17" s="149"/>
      <c r="H17" s="377"/>
      <c r="I17" s="149"/>
      <c r="J17" s="149"/>
      <c r="K17" s="377"/>
      <c r="L17" s="149"/>
      <c r="M17" s="150"/>
      <c r="N17" s="150"/>
      <c r="O17" s="150"/>
      <c r="P17" s="150"/>
      <c r="Q17" s="150"/>
      <c r="R17" s="150"/>
      <c r="S17" s="150"/>
      <c r="T17" s="379"/>
      <c r="U17" s="150"/>
      <c r="V17" s="150"/>
      <c r="W17" s="150"/>
      <c r="X17" s="150"/>
      <c r="Y17" s="150"/>
      <c r="Z17" s="150"/>
      <c r="AA17" s="150"/>
      <c r="AB17" s="150"/>
      <c r="AC17" s="379"/>
      <c r="AD17" s="150"/>
    </row>
    <row r="18" spans="1:30" s="135" customFormat="1" ht="18" customHeight="1">
      <c r="A18" s="520" t="s">
        <v>362</v>
      </c>
      <c r="B18" s="521"/>
      <c r="C18" s="521"/>
      <c r="D18" s="123">
        <f>SUM(D9:D17)</f>
        <v>333000</v>
      </c>
      <c r="E18" s="123">
        <f>SUM(E9:E17)</f>
        <v>0</v>
      </c>
      <c r="F18" s="140">
        <v>0</v>
      </c>
      <c r="G18" s="123">
        <f>SUM(G9:G17)</f>
        <v>770748</v>
      </c>
      <c r="H18" s="123">
        <f>SUM(H9:H17)</f>
        <v>38001.58</v>
      </c>
      <c r="I18" s="140">
        <f>ROUND((H18/G18)*100,2)</f>
        <v>4.93</v>
      </c>
      <c r="J18" s="123">
        <f>SUM(J9:J17)</f>
        <v>17748</v>
      </c>
      <c r="K18" s="123">
        <f>SUM(K9:K17)</f>
        <v>8856</v>
      </c>
      <c r="L18" s="140">
        <f>ROUND((K18/J18)*100,2)</f>
        <v>49.9</v>
      </c>
      <c r="M18" s="123">
        <f>SUM(M9:M17)</f>
        <v>0</v>
      </c>
      <c r="N18" s="123">
        <f>SUM(N9:N17)</f>
        <v>0</v>
      </c>
      <c r="O18" s="140">
        <v>0</v>
      </c>
      <c r="P18" s="123">
        <f>SUM(P9:P17)</f>
        <v>0</v>
      </c>
      <c r="Q18" s="123">
        <f>SUM(Q9:Q17)</f>
        <v>0</v>
      </c>
      <c r="R18" s="140">
        <v>0</v>
      </c>
      <c r="S18" s="123">
        <f>SUM(S9:S17)</f>
        <v>17748</v>
      </c>
      <c r="T18" s="123">
        <f>SUM(T9:T17)</f>
        <v>8856</v>
      </c>
      <c r="U18" s="140">
        <f>ROUND((T18/S18)*100,2)</f>
        <v>49.9</v>
      </c>
      <c r="V18" s="123">
        <f>SUM(V9:V17)</f>
        <v>0</v>
      </c>
      <c r="W18" s="123">
        <f>SUM(W9:W17)</f>
        <v>0</v>
      </c>
      <c r="X18" s="140">
        <v>0</v>
      </c>
      <c r="Y18" s="123">
        <f>SUM(Y9:Y17)</f>
        <v>0</v>
      </c>
      <c r="Z18" s="123">
        <f>SUM(Z9:Z17)</f>
        <v>0</v>
      </c>
      <c r="AA18" s="140">
        <v>0</v>
      </c>
      <c r="AB18" s="123">
        <f>SUM(AB9:AB17)</f>
        <v>753000</v>
      </c>
      <c r="AC18" s="123">
        <f>SUM(AC9:AC17)</f>
        <v>29145.58</v>
      </c>
      <c r="AD18" s="140">
        <f>ROUND((AC18/AB18)*100,2)</f>
        <v>3.87</v>
      </c>
    </row>
    <row r="19" spans="11:29" ht="8.25">
      <c r="K19" s="382"/>
      <c r="AC19" s="382"/>
    </row>
    <row r="23" ht="8.25">
      <c r="AC23" s="169" t="s">
        <v>245</v>
      </c>
    </row>
  </sheetData>
  <mergeCells count="19">
    <mergeCell ref="M5:O5"/>
    <mergeCell ref="P5:R5"/>
    <mergeCell ref="A18:C18"/>
    <mergeCell ref="C3:C6"/>
    <mergeCell ref="D3:F5"/>
    <mergeCell ref="G3:I5"/>
    <mergeCell ref="J3:Z3"/>
    <mergeCell ref="A8:C8"/>
    <mergeCell ref="A12:C12"/>
    <mergeCell ref="AB1:AC1"/>
    <mergeCell ref="AB3:AD5"/>
    <mergeCell ref="A3:A6"/>
    <mergeCell ref="B3:B6"/>
    <mergeCell ref="V5:X5"/>
    <mergeCell ref="Y5:AA5"/>
    <mergeCell ref="M4:AA4"/>
    <mergeCell ref="A2:Z2"/>
    <mergeCell ref="S5:U5"/>
    <mergeCell ref="J4:L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zoomScale="150" zoomScaleNormal="150" workbookViewId="0" topLeftCell="A1">
      <pane ySplit="6" topLeftCell="BM7" activePane="bottomLeft" state="frozen"/>
      <selection pane="topLeft" activeCell="B1" sqref="B1"/>
      <selection pane="bottomLeft" activeCell="Y14" sqref="Y14"/>
    </sheetView>
  </sheetViews>
  <sheetFormatPr defaultColWidth="9.00390625" defaultRowHeight="12.75"/>
  <cols>
    <col min="1" max="1" width="3.625" style="166" customWidth="1"/>
    <col min="2" max="2" width="4.125" style="167" customWidth="1"/>
    <col min="3" max="3" width="4.75390625" style="167" customWidth="1"/>
    <col min="4" max="4" width="8.00390625" style="169" customWidth="1"/>
    <col min="5" max="5" width="6.875" style="170" customWidth="1"/>
    <col min="6" max="6" width="3.875" style="171" customWidth="1"/>
    <col min="7" max="7" width="7.875" style="169" customWidth="1"/>
    <col min="8" max="8" width="7.125" style="170" customWidth="1"/>
    <col min="9" max="9" width="4.00390625" style="171" customWidth="1"/>
    <col min="10" max="10" width="6.75390625" style="169" customWidth="1"/>
    <col min="11" max="11" width="6.875" style="169" customWidth="1"/>
    <col min="12" max="12" width="4.125" style="169" customWidth="1"/>
    <col min="13" max="13" width="5.625" style="169" customWidth="1"/>
    <col min="14" max="14" width="6.25390625" style="169" customWidth="1"/>
    <col min="15" max="15" width="3.75390625" style="169" customWidth="1"/>
    <col min="16" max="16" width="4.00390625" style="169" customWidth="1"/>
    <col min="17" max="17" width="4.75390625" style="169" customWidth="1"/>
    <col min="18" max="18" width="3.25390625" style="169" customWidth="1"/>
    <col min="19" max="19" width="7.375" style="169" customWidth="1"/>
    <col min="20" max="20" width="5.875" style="169" customWidth="1"/>
    <col min="21" max="21" width="3.75390625" style="169" customWidth="1"/>
    <col min="22" max="22" width="3.375" style="169" customWidth="1"/>
    <col min="23" max="23" width="4.25390625" style="169" customWidth="1"/>
    <col min="24" max="24" width="3.625" style="169" customWidth="1"/>
    <col min="25" max="16384" width="9.125" style="151" customWidth="1"/>
  </cols>
  <sheetData>
    <row r="1" spans="4:24" s="131" customFormat="1" ht="16.5" customHeight="1"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557" t="s">
        <v>246</v>
      </c>
      <c r="X1" s="558"/>
    </row>
    <row r="2" spans="1:24" s="122" customFormat="1" ht="11.25" customHeight="1">
      <c r="A2" s="536" t="s">
        <v>365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</row>
    <row r="3" spans="1:24" s="124" customFormat="1" ht="8.25" customHeight="1">
      <c r="A3" s="511" t="s">
        <v>8</v>
      </c>
      <c r="B3" s="512" t="s">
        <v>9</v>
      </c>
      <c r="C3" s="538" t="s">
        <v>10</v>
      </c>
      <c r="D3" s="540" t="s">
        <v>239</v>
      </c>
      <c r="E3" s="541"/>
      <c r="F3" s="542"/>
      <c r="G3" s="540" t="s">
        <v>238</v>
      </c>
      <c r="H3" s="541"/>
      <c r="I3" s="542"/>
      <c r="J3" s="526" t="s">
        <v>70</v>
      </c>
      <c r="K3" s="527"/>
      <c r="L3" s="527"/>
      <c r="M3" s="527"/>
      <c r="N3" s="527"/>
      <c r="O3" s="527"/>
      <c r="P3" s="527"/>
      <c r="Q3" s="527"/>
      <c r="R3" s="527"/>
      <c r="S3" s="528"/>
      <c r="T3" s="528"/>
      <c r="U3" s="528"/>
      <c r="V3" s="550" t="s">
        <v>44</v>
      </c>
      <c r="W3" s="551"/>
      <c r="X3" s="552"/>
    </row>
    <row r="4" spans="1:24" s="124" customFormat="1" ht="8.25" customHeight="1">
      <c r="A4" s="511"/>
      <c r="B4" s="512"/>
      <c r="C4" s="539"/>
      <c r="D4" s="543"/>
      <c r="E4" s="544"/>
      <c r="F4" s="545"/>
      <c r="G4" s="543"/>
      <c r="H4" s="544"/>
      <c r="I4" s="545"/>
      <c r="J4" s="550" t="s">
        <v>42</v>
      </c>
      <c r="K4" s="551"/>
      <c r="L4" s="552"/>
      <c r="M4" s="526" t="s">
        <v>12</v>
      </c>
      <c r="N4" s="527"/>
      <c r="O4" s="527"/>
      <c r="P4" s="527"/>
      <c r="Q4" s="527"/>
      <c r="R4" s="527"/>
      <c r="S4" s="527"/>
      <c r="T4" s="527"/>
      <c r="U4" s="527"/>
      <c r="V4" s="559"/>
      <c r="W4" s="560"/>
      <c r="X4" s="561"/>
    </row>
    <row r="5" spans="1:24" s="124" customFormat="1" ht="15" customHeight="1">
      <c r="A5" s="511"/>
      <c r="B5" s="512"/>
      <c r="C5" s="539"/>
      <c r="D5" s="546"/>
      <c r="E5" s="547"/>
      <c r="F5" s="548"/>
      <c r="G5" s="546"/>
      <c r="H5" s="547"/>
      <c r="I5" s="548"/>
      <c r="J5" s="553"/>
      <c r="K5" s="554"/>
      <c r="L5" s="555"/>
      <c r="M5" s="513" t="s">
        <v>363</v>
      </c>
      <c r="N5" s="514"/>
      <c r="O5" s="515"/>
      <c r="P5" s="526" t="s">
        <v>255</v>
      </c>
      <c r="Q5" s="527"/>
      <c r="R5" s="549"/>
      <c r="S5" s="556" t="s">
        <v>364</v>
      </c>
      <c r="T5" s="556"/>
      <c r="U5" s="556"/>
      <c r="V5" s="553"/>
      <c r="W5" s="554"/>
      <c r="X5" s="555"/>
    </row>
    <row r="6" spans="1:24" s="130" customFormat="1" ht="12" customHeight="1">
      <c r="A6" s="511"/>
      <c r="B6" s="512"/>
      <c r="C6" s="539"/>
      <c r="D6" s="129" t="s">
        <v>224</v>
      </c>
      <c r="E6" s="129" t="s">
        <v>225</v>
      </c>
      <c r="F6" s="128" t="s">
        <v>226</v>
      </c>
      <c r="G6" s="129" t="s">
        <v>224</v>
      </c>
      <c r="H6" s="129" t="s">
        <v>225</v>
      </c>
      <c r="I6" s="128" t="s">
        <v>226</v>
      </c>
      <c r="J6" s="127" t="s">
        <v>224</v>
      </c>
      <c r="K6" s="127" t="s">
        <v>227</v>
      </c>
      <c r="L6" s="127" t="s">
        <v>226</v>
      </c>
      <c r="M6" s="128" t="s">
        <v>224</v>
      </c>
      <c r="N6" s="128" t="s">
        <v>227</v>
      </c>
      <c r="O6" s="128" t="s">
        <v>226</v>
      </c>
      <c r="P6" s="128" t="s">
        <v>224</v>
      </c>
      <c r="Q6" s="128" t="s">
        <v>227</v>
      </c>
      <c r="R6" s="128" t="s">
        <v>226</v>
      </c>
      <c r="S6" s="128" t="s">
        <v>224</v>
      </c>
      <c r="T6" s="128" t="s">
        <v>227</v>
      </c>
      <c r="U6" s="128" t="s">
        <v>226</v>
      </c>
      <c r="V6" s="128" t="s">
        <v>224</v>
      </c>
      <c r="W6" s="128" t="s">
        <v>227</v>
      </c>
      <c r="X6" s="128" t="s">
        <v>226</v>
      </c>
    </row>
    <row r="7" spans="1:24" s="209" customFormat="1" ht="12" customHeight="1">
      <c r="A7" s="205">
        <v>1</v>
      </c>
      <c r="B7" s="205">
        <v>2</v>
      </c>
      <c r="C7" s="205">
        <v>3</v>
      </c>
      <c r="D7" s="206">
        <v>4</v>
      </c>
      <c r="E7" s="206">
        <v>5</v>
      </c>
      <c r="F7" s="207">
        <v>6</v>
      </c>
      <c r="G7" s="206">
        <v>7</v>
      </c>
      <c r="H7" s="206">
        <v>8</v>
      </c>
      <c r="I7" s="207">
        <v>9</v>
      </c>
      <c r="J7" s="208">
        <v>10</v>
      </c>
      <c r="K7" s="208">
        <v>11</v>
      </c>
      <c r="L7" s="208">
        <v>12</v>
      </c>
      <c r="M7" s="207">
        <v>13</v>
      </c>
      <c r="N7" s="207">
        <v>14</v>
      </c>
      <c r="O7" s="207">
        <v>15</v>
      </c>
      <c r="P7" s="207">
        <v>16</v>
      </c>
      <c r="Q7" s="207">
        <v>17</v>
      </c>
      <c r="R7" s="207">
        <v>18</v>
      </c>
      <c r="S7" s="207">
        <v>19</v>
      </c>
      <c r="T7" s="207">
        <v>20</v>
      </c>
      <c r="U7" s="207">
        <v>21</v>
      </c>
      <c r="V7" s="207">
        <v>22</v>
      </c>
      <c r="W7" s="207">
        <v>23</v>
      </c>
      <c r="X7" s="207">
        <v>24</v>
      </c>
    </row>
    <row r="8" spans="1:24" s="195" customFormat="1" ht="12" customHeight="1">
      <c r="A8" s="146">
        <v>10</v>
      </c>
      <c r="B8" s="147">
        <v>1095</v>
      </c>
      <c r="C8" s="194">
        <v>2010</v>
      </c>
      <c r="D8" s="197">
        <v>7956</v>
      </c>
      <c r="E8" s="197">
        <v>7955.55</v>
      </c>
      <c r="F8" s="149">
        <f aca="true" t="shared" si="0" ref="F8:F15">ROUND((E8/D8)*100,2)</f>
        <v>99.99</v>
      </c>
      <c r="G8" s="197">
        <v>7956</v>
      </c>
      <c r="H8" s="197">
        <v>7955.55</v>
      </c>
      <c r="I8" s="149">
        <f>ROUND((H8/G8)*100,2)</f>
        <v>99.99</v>
      </c>
      <c r="J8" s="197">
        <v>7956</v>
      </c>
      <c r="K8" s="197">
        <v>7955.55</v>
      </c>
      <c r="L8" s="149">
        <f aca="true" t="shared" si="1" ref="L8:L15">ROUND((K8/J8)*100,2)</f>
        <v>99.99</v>
      </c>
      <c r="M8" s="196"/>
      <c r="N8" s="378"/>
      <c r="O8" s="378"/>
      <c r="P8" s="196"/>
      <c r="Q8" s="196"/>
      <c r="R8" s="196"/>
      <c r="S8" s="196">
        <v>7956</v>
      </c>
      <c r="T8" s="196">
        <v>7955.55</v>
      </c>
      <c r="U8" s="149">
        <f aca="true" t="shared" si="2" ref="U8:U15">ROUND((T8/S8)*100,2)</f>
        <v>99.99</v>
      </c>
      <c r="V8" s="196"/>
      <c r="W8" s="196"/>
      <c r="X8" s="196"/>
    </row>
    <row r="9" spans="1:24" ht="8.25">
      <c r="A9" s="146">
        <v>750</v>
      </c>
      <c r="B9" s="147">
        <v>75011</v>
      </c>
      <c r="C9" s="194">
        <v>2010</v>
      </c>
      <c r="D9" s="149">
        <v>41775</v>
      </c>
      <c r="E9" s="149">
        <v>22303</v>
      </c>
      <c r="F9" s="149">
        <f t="shared" si="0"/>
        <v>53.39</v>
      </c>
      <c r="G9" s="149">
        <v>41775</v>
      </c>
      <c r="H9" s="149">
        <v>21541.88</v>
      </c>
      <c r="I9" s="149">
        <f aca="true" t="shared" si="3" ref="I9:I15">ROUND((H9/G9)*100,2)</f>
        <v>51.57</v>
      </c>
      <c r="J9" s="149">
        <v>41775</v>
      </c>
      <c r="K9" s="149">
        <v>21541.88</v>
      </c>
      <c r="L9" s="149">
        <f t="shared" si="1"/>
        <v>51.57</v>
      </c>
      <c r="M9" s="150">
        <v>37500</v>
      </c>
      <c r="N9" s="150">
        <v>18121</v>
      </c>
      <c r="O9" s="149">
        <f>ROUND((N9/M9)*100,2)</f>
        <v>48.32</v>
      </c>
      <c r="P9" s="150"/>
      <c r="Q9" s="150"/>
      <c r="R9" s="150"/>
      <c r="S9" s="150">
        <v>4275</v>
      </c>
      <c r="T9" s="150">
        <v>3420.88</v>
      </c>
      <c r="U9" s="149">
        <f t="shared" si="2"/>
        <v>80.02</v>
      </c>
      <c r="V9" s="149"/>
      <c r="W9" s="149"/>
      <c r="X9" s="149"/>
    </row>
    <row r="10" spans="1:24" ht="8.25">
      <c r="A10" s="146">
        <v>751</v>
      </c>
      <c r="B10" s="147">
        <v>75101</v>
      </c>
      <c r="C10" s="194">
        <v>2010</v>
      </c>
      <c r="D10" s="149">
        <v>1065</v>
      </c>
      <c r="E10" s="149">
        <v>534</v>
      </c>
      <c r="F10" s="149">
        <f t="shared" si="0"/>
        <v>50.14</v>
      </c>
      <c r="G10" s="149">
        <v>1065</v>
      </c>
      <c r="H10" s="149">
        <v>533</v>
      </c>
      <c r="I10" s="149">
        <f t="shared" si="3"/>
        <v>50.05</v>
      </c>
      <c r="J10" s="149">
        <v>1065</v>
      </c>
      <c r="K10" s="149">
        <v>533</v>
      </c>
      <c r="L10" s="149">
        <f t="shared" si="1"/>
        <v>50.05</v>
      </c>
      <c r="M10" s="150"/>
      <c r="N10" s="379"/>
      <c r="O10" s="377"/>
      <c r="P10" s="150"/>
      <c r="Q10" s="150"/>
      <c r="R10" s="150"/>
      <c r="S10" s="150">
        <v>1065</v>
      </c>
      <c r="T10" s="150">
        <v>533</v>
      </c>
      <c r="U10" s="149">
        <f t="shared" si="2"/>
        <v>50.05</v>
      </c>
      <c r="V10" s="150"/>
      <c r="W10" s="150"/>
      <c r="X10" s="150"/>
    </row>
    <row r="11" spans="1:24" ht="8.25">
      <c r="A11" s="146">
        <v>751</v>
      </c>
      <c r="B11" s="147">
        <v>75113</v>
      </c>
      <c r="C11" s="194">
        <v>2010</v>
      </c>
      <c r="D11" s="149">
        <v>11140</v>
      </c>
      <c r="E11" s="149">
        <v>11140</v>
      </c>
      <c r="F11" s="149">
        <f t="shared" si="0"/>
        <v>100</v>
      </c>
      <c r="G11" s="149">
        <v>11140</v>
      </c>
      <c r="H11" s="149">
        <v>10193.44</v>
      </c>
      <c r="I11" s="149">
        <f t="shared" si="3"/>
        <v>91.5</v>
      </c>
      <c r="J11" s="149">
        <v>11140</v>
      </c>
      <c r="K11" s="149">
        <v>10193.44</v>
      </c>
      <c r="L11" s="149">
        <f t="shared" si="1"/>
        <v>91.5</v>
      </c>
      <c r="M11" s="150">
        <v>2489.7</v>
      </c>
      <c r="N11" s="150">
        <v>1543.14</v>
      </c>
      <c r="O11" s="149">
        <f>ROUND((N11/M11)*100,2)</f>
        <v>61.98</v>
      </c>
      <c r="P11" s="150"/>
      <c r="Q11" s="150"/>
      <c r="R11" s="150"/>
      <c r="S11" s="150">
        <v>8650.3</v>
      </c>
      <c r="T11" s="150">
        <v>8650.3</v>
      </c>
      <c r="U11" s="149">
        <f t="shared" si="2"/>
        <v>100</v>
      </c>
      <c r="V11" s="150"/>
      <c r="W11" s="150"/>
      <c r="X11" s="150"/>
    </row>
    <row r="12" spans="1:24" ht="37.5" customHeight="1">
      <c r="A12" s="146">
        <v>852</v>
      </c>
      <c r="B12" s="147">
        <v>85212</v>
      </c>
      <c r="C12" s="194">
        <v>2010</v>
      </c>
      <c r="D12" s="149">
        <v>1934250</v>
      </c>
      <c r="E12" s="149">
        <v>926765</v>
      </c>
      <c r="F12" s="149">
        <f t="shared" si="0"/>
        <v>47.91</v>
      </c>
      <c r="G12" s="149">
        <v>1934250</v>
      </c>
      <c r="H12" s="149">
        <v>921283.38</v>
      </c>
      <c r="I12" s="149">
        <f t="shared" si="3"/>
        <v>47.63</v>
      </c>
      <c r="J12" s="149">
        <v>1934250</v>
      </c>
      <c r="K12" s="149">
        <v>921283.38</v>
      </c>
      <c r="L12" s="149">
        <f t="shared" si="1"/>
        <v>47.63</v>
      </c>
      <c r="M12" s="149">
        <v>60196</v>
      </c>
      <c r="N12" s="149">
        <v>30194.09</v>
      </c>
      <c r="O12" s="149">
        <f>ROUND((N12/M12)*100,2)</f>
        <v>50.16</v>
      </c>
      <c r="P12" s="150"/>
      <c r="Q12" s="150"/>
      <c r="R12" s="150"/>
      <c r="S12" s="150">
        <v>1874054</v>
      </c>
      <c r="T12" s="150">
        <v>891089.29</v>
      </c>
      <c r="U12" s="149">
        <f t="shared" si="2"/>
        <v>47.55</v>
      </c>
      <c r="V12" s="149"/>
      <c r="W12" s="149"/>
      <c r="X12" s="149"/>
    </row>
    <row r="13" spans="1:24" ht="31.5" customHeight="1">
      <c r="A13" s="146">
        <v>852</v>
      </c>
      <c r="B13" s="147">
        <v>85213</v>
      </c>
      <c r="C13" s="194">
        <v>2010</v>
      </c>
      <c r="D13" s="149">
        <v>17772</v>
      </c>
      <c r="E13" s="149">
        <v>3977</v>
      </c>
      <c r="F13" s="149">
        <f t="shared" si="0"/>
        <v>22.38</v>
      </c>
      <c r="G13" s="149">
        <v>17772</v>
      </c>
      <c r="H13" s="149">
        <v>3977</v>
      </c>
      <c r="I13" s="149">
        <f t="shared" si="3"/>
        <v>22.38</v>
      </c>
      <c r="J13" s="149">
        <v>17772</v>
      </c>
      <c r="K13" s="149">
        <v>3977</v>
      </c>
      <c r="L13" s="149">
        <f t="shared" si="1"/>
        <v>22.38</v>
      </c>
      <c r="M13" s="150">
        <v>17772</v>
      </c>
      <c r="N13" s="150">
        <v>3977</v>
      </c>
      <c r="O13" s="149">
        <f>ROUND((N13/M13)*100,2)</f>
        <v>22.38</v>
      </c>
      <c r="P13" s="150"/>
      <c r="Q13" s="150"/>
      <c r="R13" s="150"/>
      <c r="S13" s="150"/>
      <c r="T13" s="150"/>
      <c r="U13" s="149"/>
      <c r="V13" s="150"/>
      <c r="W13" s="150"/>
      <c r="X13" s="150"/>
    </row>
    <row r="14" spans="1:24" ht="24" customHeight="1">
      <c r="A14" s="146">
        <v>852</v>
      </c>
      <c r="B14" s="147">
        <v>85214</v>
      </c>
      <c r="C14" s="194">
        <v>2010</v>
      </c>
      <c r="D14" s="149">
        <v>69605</v>
      </c>
      <c r="E14" s="149">
        <v>41139</v>
      </c>
      <c r="F14" s="149">
        <f t="shared" si="0"/>
        <v>59.1</v>
      </c>
      <c r="G14" s="149">
        <v>69605</v>
      </c>
      <c r="H14" s="149">
        <v>40700.46</v>
      </c>
      <c r="I14" s="149">
        <f t="shared" si="3"/>
        <v>58.47</v>
      </c>
      <c r="J14" s="149">
        <v>69605</v>
      </c>
      <c r="K14" s="149">
        <v>40700.46</v>
      </c>
      <c r="L14" s="149">
        <f t="shared" si="1"/>
        <v>58.47</v>
      </c>
      <c r="M14" s="149"/>
      <c r="N14" s="377"/>
      <c r="O14" s="377"/>
      <c r="P14" s="150"/>
      <c r="Q14" s="150"/>
      <c r="R14" s="150"/>
      <c r="S14" s="150">
        <v>69605</v>
      </c>
      <c r="T14" s="150">
        <v>40700.46</v>
      </c>
      <c r="U14" s="149">
        <f t="shared" si="2"/>
        <v>58.47</v>
      </c>
      <c r="V14" s="150"/>
      <c r="W14" s="150"/>
      <c r="X14" s="150"/>
    </row>
    <row r="15" spans="1:24" s="135" customFormat="1" ht="18" customHeight="1">
      <c r="A15" s="520" t="s">
        <v>362</v>
      </c>
      <c r="B15" s="521"/>
      <c r="C15" s="521"/>
      <c r="D15" s="123">
        <f>SUM(D8:D14)</f>
        <v>2083563</v>
      </c>
      <c r="E15" s="123">
        <f>SUM(E8:E14)</f>
        <v>1013813.55</v>
      </c>
      <c r="F15" s="140">
        <f t="shared" si="0"/>
        <v>48.66</v>
      </c>
      <c r="G15" s="123">
        <f>SUM(G8:G14)</f>
        <v>2083563</v>
      </c>
      <c r="H15" s="123">
        <f>SUM(H8:H14)</f>
        <v>1006184.71</v>
      </c>
      <c r="I15" s="140">
        <f t="shared" si="3"/>
        <v>48.29</v>
      </c>
      <c r="J15" s="123">
        <f>SUM(J8:J14)</f>
        <v>2083563</v>
      </c>
      <c r="K15" s="123">
        <f>SUM(K8:K14)</f>
        <v>1006184.71</v>
      </c>
      <c r="L15" s="140">
        <f t="shared" si="1"/>
        <v>48.29</v>
      </c>
      <c r="M15" s="123">
        <f>SUM(M8:M14)</f>
        <v>117957.7</v>
      </c>
      <c r="N15" s="123">
        <f>SUM(N8:N14)</f>
        <v>53835.229999999996</v>
      </c>
      <c r="O15" s="140">
        <f>ROUND((N15/M15)*100,2)</f>
        <v>45.64</v>
      </c>
      <c r="P15" s="123">
        <f>SUM(P8:P14)</f>
        <v>0</v>
      </c>
      <c r="Q15" s="123">
        <f>SUM(Q8:Q14)</f>
        <v>0</v>
      </c>
      <c r="R15" s="140">
        <v>0</v>
      </c>
      <c r="S15" s="123">
        <f>SUM(S8:S14)</f>
        <v>1965605.3</v>
      </c>
      <c r="T15" s="123">
        <f>SUM(T8:T14)</f>
        <v>952349.48</v>
      </c>
      <c r="U15" s="140">
        <f t="shared" si="2"/>
        <v>48.45</v>
      </c>
      <c r="V15" s="123">
        <f>SUM(V8:V14)</f>
        <v>0</v>
      </c>
      <c r="W15" s="123">
        <f>SUM(W8:W14)</f>
        <v>0</v>
      </c>
      <c r="X15" s="140">
        <v>0</v>
      </c>
    </row>
    <row r="18" spans="16:19" ht="8.25">
      <c r="P18" s="169" t="s">
        <v>245</v>
      </c>
      <c r="S18" s="169" t="s">
        <v>245</v>
      </c>
    </row>
  </sheetData>
  <mergeCells count="15">
    <mergeCell ref="S5:U5"/>
    <mergeCell ref="W1:X1"/>
    <mergeCell ref="J3:U3"/>
    <mergeCell ref="M4:U4"/>
    <mergeCell ref="V3:X5"/>
    <mergeCell ref="A3:A6"/>
    <mergeCell ref="B3:B6"/>
    <mergeCell ref="A15:C15"/>
    <mergeCell ref="A2:X2"/>
    <mergeCell ref="C3:C6"/>
    <mergeCell ref="D3:F5"/>
    <mergeCell ref="G3:I5"/>
    <mergeCell ref="P5:R5"/>
    <mergeCell ref="J4:L5"/>
    <mergeCell ref="M5:O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O228"/>
  <sheetViews>
    <sheetView zoomScale="150" zoomScaleNormal="150" workbookViewId="0" topLeftCell="A22">
      <selection activeCell="E22" sqref="E22"/>
    </sheetView>
  </sheetViews>
  <sheetFormatPr defaultColWidth="9.00390625" defaultRowHeight="12.75"/>
  <cols>
    <col min="1" max="1" width="4.75390625" style="42" customWidth="1"/>
    <col min="2" max="2" width="4.875" style="43" customWidth="1"/>
    <col min="3" max="3" width="6.625" style="44" customWidth="1"/>
    <col min="4" max="4" width="2.75390625" style="45" hidden="1" customWidth="1"/>
    <col min="5" max="5" width="21.625" style="46" customWidth="1"/>
    <col min="6" max="6" width="10.375" style="48" customWidth="1"/>
    <col min="7" max="7" width="10.00390625" style="47" customWidth="1"/>
    <col min="8" max="8" width="5.875" style="342" customWidth="1"/>
    <col min="9" max="9" width="10.375" style="48" customWidth="1"/>
    <col min="10" max="10" width="7.875" style="47" customWidth="1"/>
    <col min="11" max="11" width="5.25390625" style="342" customWidth="1"/>
    <col min="12" max="16384" width="9.125" style="49" customWidth="1"/>
  </cols>
  <sheetData>
    <row r="1" spans="7:10" ht="9.75">
      <c r="G1" s="335"/>
      <c r="J1" s="335" t="s">
        <v>164</v>
      </c>
    </row>
    <row r="2" spans="1:67" s="23" customFormat="1" ht="14.25" customHeight="1">
      <c r="A2" s="50"/>
      <c r="B2" s="51"/>
      <c r="C2" s="52"/>
      <c r="D2" s="53"/>
      <c r="E2" s="593" t="s">
        <v>348</v>
      </c>
      <c r="F2" s="594"/>
      <c r="G2" s="594"/>
      <c r="H2" s="594"/>
      <c r="I2" s="415"/>
      <c r="J2" s="415"/>
      <c r="K2" s="41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s="23" customFormat="1" ht="14.25" customHeight="1">
      <c r="A3" s="603" t="s">
        <v>170</v>
      </c>
      <c r="B3" s="607" t="s">
        <v>45</v>
      </c>
      <c r="C3" s="606" t="s">
        <v>171</v>
      </c>
      <c r="D3" s="414"/>
      <c r="E3" s="604" t="s">
        <v>11</v>
      </c>
      <c r="F3" s="564" t="s">
        <v>452</v>
      </c>
      <c r="G3" s="564"/>
      <c r="H3" s="564"/>
      <c r="I3" s="563" t="s">
        <v>453</v>
      </c>
      <c r="J3" s="564"/>
      <c r="K3" s="56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56" customFormat="1" ht="45" customHeight="1">
      <c r="A4" s="516"/>
      <c r="B4" s="608"/>
      <c r="C4" s="516"/>
      <c r="D4" s="54"/>
      <c r="E4" s="605"/>
      <c r="F4" s="596" t="s">
        <v>451</v>
      </c>
      <c r="G4" s="566" t="s">
        <v>349</v>
      </c>
      <c r="H4" s="562" t="s">
        <v>172</v>
      </c>
      <c r="I4" s="566" t="s">
        <v>451</v>
      </c>
      <c r="J4" s="566" t="s">
        <v>349</v>
      </c>
      <c r="K4" s="562" t="s">
        <v>172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58" customFormat="1" ht="6" customHeight="1">
      <c r="A5" s="516"/>
      <c r="B5" s="608"/>
      <c r="C5" s="516"/>
      <c r="D5" s="57" t="s">
        <v>173</v>
      </c>
      <c r="E5" s="605"/>
      <c r="F5" s="596"/>
      <c r="G5" s="566"/>
      <c r="H5" s="562"/>
      <c r="I5" s="566"/>
      <c r="J5" s="566"/>
      <c r="K5" s="56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11" s="46" customFormat="1" ht="10.5" customHeight="1">
      <c r="A6" s="597" t="s">
        <v>174</v>
      </c>
      <c r="B6" s="598"/>
      <c r="C6" s="598"/>
      <c r="D6" s="598"/>
      <c r="E6" s="598"/>
      <c r="F6" s="598"/>
      <c r="G6" s="598"/>
      <c r="H6" s="599"/>
      <c r="I6" s="416"/>
      <c r="J6" s="416"/>
      <c r="K6" s="413"/>
    </row>
    <row r="7" spans="1:11" s="46" customFormat="1" ht="2.25" customHeight="1">
      <c r="A7" s="600"/>
      <c r="B7" s="601"/>
      <c r="C7" s="601"/>
      <c r="D7" s="601"/>
      <c r="E7" s="601"/>
      <c r="F7" s="601"/>
      <c r="G7" s="601"/>
      <c r="H7" s="602"/>
      <c r="I7" s="416"/>
      <c r="J7" s="416"/>
      <c r="K7" s="416"/>
    </row>
    <row r="8" spans="1:11" s="46" customFormat="1" ht="9.75">
      <c r="A8" s="59">
        <v>10</v>
      </c>
      <c r="B8" s="60"/>
      <c r="C8" s="60"/>
      <c r="D8" s="61"/>
      <c r="E8" s="62" t="s">
        <v>98</v>
      </c>
      <c r="F8" s="64">
        <f>SUM(F9,)</f>
        <v>952</v>
      </c>
      <c r="G8" s="64">
        <f>SUM(G9)</f>
        <v>1282</v>
      </c>
      <c r="H8" s="343">
        <f>ROUND((G8/F8)*100,2)</f>
        <v>134.66</v>
      </c>
      <c r="I8" s="64">
        <f>SUM(I9,)</f>
        <v>30000</v>
      </c>
      <c r="J8" s="64">
        <f>SUM(J9)</f>
        <v>31000</v>
      </c>
      <c r="K8" s="343">
        <f>ROUND((J8/I8)*100,2)</f>
        <v>103.33</v>
      </c>
    </row>
    <row r="9" spans="1:11" s="46" customFormat="1" ht="9.75">
      <c r="A9" s="65"/>
      <c r="B9" s="66">
        <v>1095</v>
      </c>
      <c r="C9" s="60"/>
      <c r="D9" s="61"/>
      <c r="E9" s="67" t="s">
        <v>101</v>
      </c>
      <c r="F9" s="64">
        <f aca="true" t="shared" si="0" ref="F9:K9">SUM(F10:F12)</f>
        <v>952</v>
      </c>
      <c r="G9" s="64">
        <f t="shared" si="0"/>
        <v>1282</v>
      </c>
      <c r="H9" s="84">
        <f t="shared" si="0"/>
        <v>134.4</v>
      </c>
      <c r="I9" s="64">
        <f t="shared" si="0"/>
        <v>30000</v>
      </c>
      <c r="J9" s="64">
        <f t="shared" si="0"/>
        <v>31000</v>
      </c>
      <c r="K9" s="84">
        <f t="shared" si="0"/>
        <v>103.33</v>
      </c>
    </row>
    <row r="10" spans="1:11" s="46" customFormat="1" ht="79.5" customHeight="1">
      <c r="A10" s="65"/>
      <c r="B10" s="66"/>
      <c r="C10" s="60">
        <v>750</v>
      </c>
      <c r="D10" s="61"/>
      <c r="E10" s="69" t="s">
        <v>127</v>
      </c>
      <c r="F10" s="63">
        <v>952</v>
      </c>
      <c r="G10" s="63">
        <v>1279.46</v>
      </c>
      <c r="H10" s="344">
        <f>ROUND((G10/F10)*100,2)</f>
        <v>134.4</v>
      </c>
      <c r="I10" s="63"/>
      <c r="J10" s="63"/>
      <c r="K10" s="344"/>
    </row>
    <row r="11" spans="1:11" s="46" customFormat="1" ht="39">
      <c r="A11" s="65"/>
      <c r="B11" s="66"/>
      <c r="C11" s="60">
        <v>770</v>
      </c>
      <c r="D11" s="61"/>
      <c r="E11" s="69" t="s">
        <v>270</v>
      </c>
      <c r="F11" s="63"/>
      <c r="G11" s="63"/>
      <c r="H11" s="344"/>
      <c r="I11" s="63">
        <v>30000</v>
      </c>
      <c r="J11" s="63">
        <v>31000</v>
      </c>
      <c r="K11" s="344">
        <f>ROUND((J11/I11)*100,2)</f>
        <v>103.33</v>
      </c>
    </row>
    <row r="12" spans="1:11" s="46" customFormat="1" ht="9.75">
      <c r="A12" s="65"/>
      <c r="B12" s="66"/>
      <c r="C12" s="60">
        <v>920</v>
      </c>
      <c r="D12" s="61"/>
      <c r="E12" s="69" t="s">
        <v>272</v>
      </c>
      <c r="F12" s="63">
        <v>0</v>
      </c>
      <c r="G12" s="63">
        <v>2.54</v>
      </c>
      <c r="H12" s="344">
        <v>0</v>
      </c>
      <c r="I12" s="63"/>
      <c r="J12" s="63"/>
      <c r="K12" s="344"/>
    </row>
    <row r="13" spans="1:11" s="75" customFormat="1" ht="27.75">
      <c r="A13" s="72">
        <v>400</v>
      </c>
      <c r="B13" s="73"/>
      <c r="C13" s="73"/>
      <c r="D13" s="74"/>
      <c r="E13" s="62" t="s">
        <v>99</v>
      </c>
      <c r="F13" s="64">
        <f>SUM(F14,F17)</f>
        <v>0</v>
      </c>
      <c r="G13" s="64">
        <f>SUM(G14,G17)</f>
        <v>1015.3599999999999</v>
      </c>
      <c r="H13" s="343">
        <v>0</v>
      </c>
      <c r="I13" s="64"/>
      <c r="J13" s="64"/>
      <c r="K13" s="343"/>
    </row>
    <row r="14" spans="1:11" s="79" customFormat="1" ht="9" customHeight="1">
      <c r="A14" s="65"/>
      <c r="B14" s="76">
        <v>40002</v>
      </c>
      <c r="C14" s="76"/>
      <c r="D14" s="77"/>
      <c r="E14" s="78" t="s">
        <v>100</v>
      </c>
      <c r="F14" s="64">
        <f>SUM(F15:F16)</f>
        <v>0</v>
      </c>
      <c r="G14" s="64">
        <f>SUM(G15:G16)</f>
        <v>1015.3599999999999</v>
      </c>
      <c r="H14" s="343">
        <v>0</v>
      </c>
      <c r="I14" s="64"/>
      <c r="J14" s="64"/>
      <c r="K14" s="343"/>
    </row>
    <row r="15" spans="1:11" s="71" customFormat="1" ht="9" customHeight="1">
      <c r="A15" s="65"/>
      <c r="B15" s="60"/>
      <c r="C15" s="60">
        <v>830</v>
      </c>
      <c r="D15" s="61"/>
      <c r="E15" s="69" t="s">
        <v>160</v>
      </c>
      <c r="F15" s="70">
        <v>0</v>
      </c>
      <c r="G15" s="63">
        <v>698.42</v>
      </c>
      <c r="H15" s="344">
        <v>0</v>
      </c>
      <c r="I15" s="70"/>
      <c r="J15" s="63"/>
      <c r="K15" s="344"/>
    </row>
    <row r="16" spans="1:11" s="71" customFormat="1" ht="9.75">
      <c r="A16" s="65"/>
      <c r="B16" s="60"/>
      <c r="C16" s="60">
        <v>920</v>
      </c>
      <c r="D16" s="61"/>
      <c r="E16" s="69" t="s">
        <v>193</v>
      </c>
      <c r="F16" s="70">
        <v>0</v>
      </c>
      <c r="G16" s="63">
        <v>316.94</v>
      </c>
      <c r="H16" s="344">
        <v>0</v>
      </c>
      <c r="I16" s="70"/>
      <c r="J16" s="63"/>
      <c r="K16" s="344"/>
    </row>
    <row r="17" spans="1:11" s="79" customFormat="1" ht="9" customHeight="1" hidden="1">
      <c r="A17" s="65"/>
      <c r="B17" s="76">
        <v>40095</v>
      </c>
      <c r="C17" s="76"/>
      <c r="D17" s="77"/>
      <c r="E17" s="78" t="s">
        <v>101</v>
      </c>
      <c r="F17" s="64">
        <f>SUM(F18)</f>
        <v>0</v>
      </c>
      <c r="G17" s="64">
        <f>SUM(G18)</f>
        <v>0</v>
      </c>
      <c r="H17" s="343">
        <v>0</v>
      </c>
      <c r="I17" s="64"/>
      <c r="J17" s="64"/>
      <c r="K17" s="343"/>
    </row>
    <row r="18" spans="1:11" s="71" customFormat="1" ht="9.75" hidden="1">
      <c r="A18" s="65"/>
      <c r="B18" s="60"/>
      <c r="C18" s="60">
        <v>690</v>
      </c>
      <c r="D18" s="61"/>
      <c r="E18" s="69" t="s">
        <v>196</v>
      </c>
      <c r="F18" s="70">
        <v>0</v>
      </c>
      <c r="G18" s="63">
        <v>0</v>
      </c>
      <c r="H18" s="344">
        <v>0</v>
      </c>
      <c r="I18" s="70"/>
      <c r="J18" s="63"/>
      <c r="K18" s="344"/>
    </row>
    <row r="19" spans="1:11" s="75" customFormat="1" ht="9.75">
      <c r="A19" s="72">
        <v>700</v>
      </c>
      <c r="B19" s="73"/>
      <c r="C19" s="73"/>
      <c r="D19" s="74"/>
      <c r="E19" s="62" t="s">
        <v>102</v>
      </c>
      <c r="F19" s="64">
        <f>SUM(F20,F25)</f>
        <v>30301</v>
      </c>
      <c r="G19" s="64">
        <f>SUM(G20,G25)</f>
        <v>15681.619999999999</v>
      </c>
      <c r="H19" s="343">
        <f aca="true" t="shared" si="1" ref="H19:H24">ROUND((G19/F19)*100,2)</f>
        <v>51.75</v>
      </c>
      <c r="I19" s="64"/>
      <c r="J19" s="64"/>
      <c r="K19" s="343"/>
    </row>
    <row r="20" spans="1:11" s="79" customFormat="1" ht="18">
      <c r="A20" s="65"/>
      <c r="B20" s="76">
        <v>70005</v>
      </c>
      <c r="C20" s="76"/>
      <c r="D20" s="77"/>
      <c r="E20" s="78" t="s">
        <v>103</v>
      </c>
      <c r="F20" s="64">
        <f>SUM(F21:F24)</f>
        <v>30301</v>
      </c>
      <c r="G20" s="64">
        <f>SUM(G21:G24)</f>
        <v>15681.619999999999</v>
      </c>
      <c r="H20" s="343">
        <f t="shared" si="1"/>
        <v>51.75</v>
      </c>
      <c r="I20" s="64"/>
      <c r="J20" s="64"/>
      <c r="K20" s="343"/>
    </row>
    <row r="21" spans="1:11" s="71" customFormat="1" ht="31.5" customHeight="1">
      <c r="A21" s="65"/>
      <c r="B21" s="60"/>
      <c r="C21" s="60">
        <v>470</v>
      </c>
      <c r="D21" s="61"/>
      <c r="E21" s="69" t="s">
        <v>305</v>
      </c>
      <c r="F21" s="70">
        <v>9</v>
      </c>
      <c r="G21" s="63">
        <v>1.83</v>
      </c>
      <c r="H21" s="345">
        <f t="shared" si="1"/>
        <v>20.33</v>
      </c>
      <c r="I21" s="70"/>
      <c r="J21" s="63"/>
      <c r="K21" s="345"/>
    </row>
    <row r="22" spans="1:11" s="71" customFormat="1" ht="81" customHeight="1">
      <c r="A22" s="65"/>
      <c r="B22" s="60"/>
      <c r="C22" s="60">
        <v>750</v>
      </c>
      <c r="D22" s="61"/>
      <c r="E22" s="69" t="s">
        <v>127</v>
      </c>
      <c r="F22" s="70">
        <v>30242</v>
      </c>
      <c r="G22" s="63">
        <v>15679.66</v>
      </c>
      <c r="H22" s="345">
        <f t="shared" si="1"/>
        <v>51.85</v>
      </c>
      <c r="I22" s="70"/>
      <c r="J22" s="63"/>
      <c r="K22" s="345"/>
    </row>
    <row r="23" spans="1:11" s="71" customFormat="1" ht="19.5" hidden="1">
      <c r="A23" s="65"/>
      <c r="B23" s="60"/>
      <c r="C23" s="60">
        <v>910</v>
      </c>
      <c r="D23" s="61"/>
      <c r="E23" s="69" t="s">
        <v>176</v>
      </c>
      <c r="F23" s="70">
        <v>0</v>
      </c>
      <c r="G23" s="63">
        <v>0</v>
      </c>
      <c r="H23" s="345" t="e">
        <f t="shared" si="1"/>
        <v>#DIV/0!</v>
      </c>
      <c r="I23" s="70"/>
      <c r="J23" s="63"/>
      <c r="K23" s="345"/>
    </row>
    <row r="24" spans="1:11" s="71" customFormat="1" ht="9.75">
      <c r="A24" s="65"/>
      <c r="B24" s="60"/>
      <c r="C24" s="60">
        <v>920</v>
      </c>
      <c r="D24" s="61"/>
      <c r="E24" s="69" t="s">
        <v>193</v>
      </c>
      <c r="F24" s="70">
        <v>50</v>
      </c>
      <c r="G24" s="63">
        <v>0.13</v>
      </c>
      <c r="H24" s="345">
        <f t="shared" si="1"/>
        <v>0.26</v>
      </c>
      <c r="I24" s="70"/>
      <c r="J24" s="63"/>
      <c r="K24" s="345"/>
    </row>
    <row r="25" spans="1:11" s="79" customFormat="1" ht="9" customHeight="1" hidden="1">
      <c r="A25" s="65"/>
      <c r="B25" s="76">
        <v>70095</v>
      </c>
      <c r="C25" s="76"/>
      <c r="D25" s="77"/>
      <c r="E25" s="78" t="s">
        <v>101</v>
      </c>
      <c r="F25" s="68">
        <f>SUM(F26:F26)</f>
        <v>0</v>
      </c>
      <c r="G25" s="92">
        <f>SUM(G26:G26)</f>
        <v>0</v>
      </c>
      <c r="H25" s="343">
        <v>0</v>
      </c>
      <c r="I25" s="68">
        <f>SUM(I26:I26)</f>
        <v>0</v>
      </c>
      <c r="J25" s="92">
        <f>SUM(J26:J26)</f>
        <v>0</v>
      </c>
      <c r="K25" s="343">
        <v>0</v>
      </c>
    </row>
    <row r="26" spans="1:11" s="71" customFormat="1" ht="10.5" customHeight="1" hidden="1">
      <c r="A26" s="65"/>
      <c r="B26" s="60"/>
      <c r="C26" s="60">
        <v>970</v>
      </c>
      <c r="D26" s="61"/>
      <c r="E26" s="69" t="s">
        <v>165</v>
      </c>
      <c r="F26" s="70">
        <v>0</v>
      </c>
      <c r="G26" s="63">
        <v>0</v>
      </c>
      <c r="H26" s="345">
        <v>0</v>
      </c>
      <c r="I26" s="70">
        <v>0</v>
      </c>
      <c r="J26" s="63">
        <v>0</v>
      </c>
      <c r="K26" s="345">
        <v>0</v>
      </c>
    </row>
    <row r="27" spans="1:11" s="85" customFormat="1" ht="9">
      <c r="A27" s="80">
        <v>750</v>
      </c>
      <c r="B27" s="81"/>
      <c r="C27" s="81"/>
      <c r="D27" s="82"/>
      <c r="E27" s="83" t="s">
        <v>104</v>
      </c>
      <c r="F27" s="84">
        <f>SUM(F28,F30)</f>
        <v>9522</v>
      </c>
      <c r="G27" s="64">
        <f>SUM(G28,G30)</f>
        <v>8794.23</v>
      </c>
      <c r="H27" s="343">
        <f>ROUND((G27/F27)*100,2)</f>
        <v>92.36</v>
      </c>
      <c r="I27" s="84"/>
      <c r="J27" s="64"/>
      <c r="K27" s="343"/>
    </row>
    <row r="28" spans="1:11" s="79" customFormat="1" ht="11.25" customHeight="1">
      <c r="A28" s="65"/>
      <c r="B28" s="76">
        <v>75011</v>
      </c>
      <c r="C28" s="76"/>
      <c r="D28" s="77"/>
      <c r="E28" s="78" t="s">
        <v>156</v>
      </c>
      <c r="F28" s="68">
        <f>SUM(F29:F29)</f>
        <v>522</v>
      </c>
      <c r="G28" s="92">
        <f>SUM(G29:G29)</f>
        <v>216.3</v>
      </c>
      <c r="H28" s="68">
        <f>SUM(H29:H29)</f>
        <v>41.44</v>
      </c>
      <c r="I28" s="68"/>
      <c r="J28" s="92"/>
      <c r="K28" s="68"/>
    </row>
    <row r="29" spans="1:11" s="71" customFormat="1" ht="54.75" customHeight="1">
      <c r="A29" s="65"/>
      <c r="B29" s="60"/>
      <c r="C29" s="60">
        <v>2360</v>
      </c>
      <c r="D29" s="61"/>
      <c r="E29" s="69" t="s">
        <v>178</v>
      </c>
      <c r="F29" s="70">
        <v>522</v>
      </c>
      <c r="G29" s="63">
        <v>216.3</v>
      </c>
      <c r="H29" s="345">
        <f aca="true" t="shared" si="2" ref="H29:H41">ROUND((G29/F29)*100,2)</f>
        <v>41.44</v>
      </c>
      <c r="I29" s="70"/>
      <c r="J29" s="63"/>
      <c r="K29" s="345"/>
    </row>
    <row r="30" spans="1:11" s="79" customFormat="1" ht="18.75" customHeight="1">
      <c r="A30" s="65"/>
      <c r="B30" s="76">
        <v>75023</v>
      </c>
      <c r="C30" s="76"/>
      <c r="D30" s="77"/>
      <c r="E30" s="78" t="s">
        <v>273</v>
      </c>
      <c r="F30" s="68">
        <f>SUM(F31:F31)</f>
        <v>9000</v>
      </c>
      <c r="G30" s="92">
        <f>SUM(G31:G31)</f>
        <v>8577.93</v>
      </c>
      <c r="H30" s="343">
        <f t="shared" si="2"/>
        <v>95.31</v>
      </c>
      <c r="I30" s="68"/>
      <c r="J30" s="92"/>
      <c r="K30" s="343"/>
    </row>
    <row r="31" spans="1:11" s="71" customFormat="1" ht="10.5" customHeight="1">
      <c r="A31" s="65"/>
      <c r="B31" s="60"/>
      <c r="C31" s="60">
        <v>970</v>
      </c>
      <c r="D31" s="61"/>
      <c r="E31" s="69" t="s">
        <v>165</v>
      </c>
      <c r="F31" s="70">
        <v>9000</v>
      </c>
      <c r="G31" s="63">
        <v>8577.93</v>
      </c>
      <c r="H31" s="345">
        <f t="shared" si="2"/>
        <v>95.31</v>
      </c>
      <c r="I31" s="70"/>
      <c r="J31" s="63"/>
      <c r="K31" s="345"/>
    </row>
    <row r="32" spans="1:11" s="96" customFormat="1" ht="18.75" customHeight="1">
      <c r="A32" s="94">
        <v>754</v>
      </c>
      <c r="B32" s="86"/>
      <c r="C32" s="86"/>
      <c r="D32" s="95"/>
      <c r="E32" s="67" t="s">
        <v>407</v>
      </c>
      <c r="F32" s="92">
        <f>SUM(F33)</f>
        <v>5000</v>
      </c>
      <c r="G32" s="92">
        <f>SUM(G33)</f>
        <v>0</v>
      </c>
      <c r="H32" s="374">
        <f t="shared" si="2"/>
        <v>0</v>
      </c>
      <c r="I32" s="92"/>
      <c r="J32" s="92"/>
      <c r="K32" s="374"/>
    </row>
    <row r="33" spans="1:11" s="96" customFormat="1" ht="10.5" customHeight="1">
      <c r="A33" s="94"/>
      <c r="B33" s="86">
        <v>75412</v>
      </c>
      <c r="C33" s="86"/>
      <c r="D33" s="95"/>
      <c r="E33" s="67" t="s">
        <v>136</v>
      </c>
      <c r="F33" s="92">
        <f>SUM(F34)</f>
        <v>5000</v>
      </c>
      <c r="G33" s="92">
        <f>SUM(G34)</f>
        <v>0</v>
      </c>
      <c r="H33" s="375">
        <f t="shared" si="2"/>
        <v>0</v>
      </c>
      <c r="I33" s="92"/>
      <c r="J33" s="92"/>
      <c r="K33" s="375"/>
    </row>
    <row r="34" spans="1:11" s="71" customFormat="1" ht="24.75" customHeight="1">
      <c r="A34" s="65"/>
      <c r="B34" s="60"/>
      <c r="C34" s="60">
        <v>960</v>
      </c>
      <c r="D34" s="61"/>
      <c r="E34" s="69" t="s">
        <v>194</v>
      </c>
      <c r="F34" s="70">
        <v>5000</v>
      </c>
      <c r="G34" s="63">
        <v>0</v>
      </c>
      <c r="H34" s="343">
        <f t="shared" si="2"/>
        <v>0</v>
      </c>
      <c r="I34" s="70"/>
      <c r="J34" s="63"/>
      <c r="K34" s="343"/>
    </row>
    <row r="35" spans="1:11" s="71" customFormat="1" ht="48.75" customHeight="1">
      <c r="A35" s="65">
        <v>756</v>
      </c>
      <c r="B35" s="60"/>
      <c r="C35" s="60"/>
      <c r="D35" s="61"/>
      <c r="E35" s="67" t="s">
        <v>274</v>
      </c>
      <c r="F35" s="84">
        <f>SUM(F38,F45,F56,F60,F36,)</f>
        <v>2612189</v>
      </c>
      <c r="G35" s="64">
        <f>SUM(G38,G45,G56,G60,G36,)</f>
        <v>1299459.6199999999</v>
      </c>
      <c r="H35" s="343">
        <f t="shared" si="2"/>
        <v>49.75</v>
      </c>
      <c r="I35" s="84"/>
      <c r="J35" s="64"/>
      <c r="K35" s="343"/>
    </row>
    <row r="36" spans="1:11" s="71" customFormat="1" ht="21" customHeight="1" hidden="1">
      <c r="A36" s="65"/>
      <c r="B36" s="86">
        <v>75601</v>
      </c>
      <c r="C36" s="60"/>
      <c r="D36" s="61"/>
      <c r="E36" s="67" t="s">
        <v>162</v>
      </c>
      <c r="F36" s="68">
        <f>SUM(F37)</f>
        <v>0</v>
      </c>
      <c r="G36" s="92">
        <f>SUM(G37)</f>
        <v>0</v>
      </c>
      <c r="H36" s="346">
        <v>0</v>
      </c>
      <c r="I36" s="68"/>
      <c r="J36" s="92"/>
      <c r="K36" s="346"/>
    </row>
    <row r="37" spans="1:11" s="71" customFormat="1" ht="31.5" customHeight="1" hidden="1">
      <c r="A37" s="65"/>
      <c r="B37" s="60"/>
      <c r="C37" s="60">
        <v>350</v>
      </c>
      <c r="D37" s="61"/>
      <c r="E37" s="69" t="s">
        <v>179</v>
      </c>
      <c r="F37" s="70">
        <v>0</v>
      </c>
      <c r="G37" s="63">
        <v>0</v>
      </c>
      <c r="H37" s="345">
        <v>0</v>
      </c>
      <c r="I37" s="70"/>
      <c r="J37" s="63"/>
      <c r="K37" s="345"/>
    </row>
    <row r="38" spans="1:11" s="71" customFormat="1" ht="57" customHeight="1">
      <c r="A38" s="65"/>
      <c r="B38" s="86">
        <v>75615</v>
      </c>
      <c r="C38" s="60"/>
      <c r="D38" s="61"/>
      <c r="E38" s="67" t="s">
        <v>180</v>
      </c>
      <c r="F38" s="68">
        <f>SUM(F39:F44)</f>
        <v>510450</v>
      </c>
      <c r="G38" s="92">
        <f>SUM(G39:G44)</f>
        <v>337103.01999999996</v>
      </c>
      <c r="H38" s="346">
        <f t="shared" si="2"/>
        <v>66.04</v>
      </c>
      <c r="I38" s="68"/>
      <c r="J38" s="92"/>
      <c r="K38" s="346"/>
    </row>
    <row r="39" spans="1:11" s="71" customFormat="1" ht="9" customHeight="1">
      <c r="A39" s="65"/>
      <c r="B39" s="60"/>
      <c r="C39" s="60">
        <v>310</v>
      </c>
      <c r="D39" s="61"/>
      <c r="E39" s="69" t="s">
        <v>158</v>
      </c>
      <c r="F39" s="70">
        <v>480000</v>
      </c>
      <c r="G39" s="63">
        <v>321057.1</v>
      </c>
      <c r="H39" s="345">
        <f t="shared" si="2"/>
        <v>66.89</v>
      </c>
      <c r="I39" s="70"/>
      <c r="J39" s="63"/>
      <c r="K39" s="345"/>
    </row>
    <row r="40" spans="1:11" s="71" customFormat="1" ht="9.75" customHeight="1">
      <c r="A40" s="65"/>
      <c r="B40" s="60"/>
      <c r="C40" s="60">
        <v>320</v>
      </c>
      <c r="D40" s="61"/>
      <c r="E40" s="69" t="s">
        <v>181</v>
      </c>
      <c r="F40" s="70">
        <v>2400</v>
      </c>
      <c r="G40" s="63">
        <v>1086.3</v>
      </c>
      <c r="H40" s="345">
        <f t="shared" si="2"/>
        <v>45.26</v>
      </c>
      <c r="I40" s="70"/>
      <c r="J40" s="63"/>
      <c r="K40" s="345"/>
    </row>
    <row r="41" spans="1:11" s="71" customFormat="1" ht="11.25" customHeight="1">
      <c r="A41" s="65"/>
      <c r="B41" s="60"/>
      <c r="C41" s="60">
        <v>330</v>
      </c>
      <c r="D41" s="61"/>
      <c r="E41" s="69" t="s">
        <v>182</v>
      </c>
      <c r="F41" s="70">
        <v>28000</v>
      </c>
      <c r="G41" s="63">
        <v>14943.62</v>
      </c>
      <c r="H41" s="345">
        <f t="shared" si="2"/>
        <v>53.37</v>
      </c>
      <c r="I41" s="70"/>
      <c r="J41" s="63"/>
      <c r="K41" s="345"/>
    </row>
    <row r="42" spans="1:11" s="71" customFormat="1" ht="13.5" customHeight="1" hidden="1">
      <c r="A42" s="65"/>
      <c r="B42" s="60"/>
      <c r="C42" s="60">
        <v>500</v>
      </c>
      <c r="D42" s="61"/>
      <c r="E42" s="69" t="s">
        <v>161</v>
      </c>
      <c r="F42" s="70">
        <v>0</v>
      </c>
      <c r="G42" s="63">
        <v>0</v>
      </c>
      <c r="H42" s="345">
        <v>0</v>
      </c>
      <c r="I42" s="70"/>
      <c r="J42" s="63"/>
      <c r="K42" s="345"/>
    </row>
    <row r="43" spans="1:11" s="71" customFormat="1" ht="13.5" customHeight="1" hidden="1">
      <c r="A43" s="65"/>
      <c r="B43" s="60"/>
      <c r="C43" s="60">
        <v>690</v>
      </c>
      <c r="D43" s="61"/>
      <c r="E43" s="69" t="s">
        <v>196</v>
      </c>
      <c r="F43" s="70">
        <v>0</v>
      </c>
      <c r="G43" s="63">
        <v>0</v>
      </c>
      <c r="H43" s="345">
        <v>0</v>
      </c>
      <c r="I43" s="70"/>
      <c r="J43" s="63"/>
      <c r="K43" s="345"/>
    </row>
    <row r="44" spans="1:11" s="71" customFormat="1" ht="19.5" customHeight="1">
      <c r="A44" s="65"/>
      <c r="B44" s="60"/>
      <c r="C44" s="60">
        <v>910</v>
      </c>
      <c r="D44" s="61"/>
      <c r="E44" s="69" t="s">
        <v>128</v>
      </c>
      <c r="F44" s="70">
        <v>50</v>
      </c>
      <c r="G44" s="63">
        <v>16</v>
      </c>
      <c r="H44" s="345">
        <f aca="true" t="shared" si="3" ref="H44:H74">ROUND((G44/F44)*100,2)</f>
        <v>32</v>
      </c>
      <c r="I44" s="70"/>
      <c r="J44" s="63"/>
      <c r="K44" s="345"/>
    </row>
    <row r="45" spans="1:11" s="71" customFormat="1" ht="56.25" customHeight="1">
      <c r="A45" s="65"/>
      <c r="B45" s="86">
        <v>75616</v>
      </c>
      <c r="C45" s="60"/>
      <c r="D45" s="61"/>
      <c r="E45" s="67" t="s">
        <v>183</v>
      </c>
      <c r="F45" s="68">
        <f>SUM(F46:F55)</f>
        <v>334200</v>
      </c>
      <c r="G45" s="92">
        <f>SUM(G46:G55)</f>
        <v>237805.65999999997</v>
      </c>
      <c r="H45" s="346">
        <f t="shared" si="3"/>
        <v>71.16</v>
      </c>
      <c r="I45" s="68"/>
      <c r="J45" s="92"/>
      <c r="K45" s="346"/>
    </row>
    <row r="46" spans="1:11" s="71" customFormat="1" ht="9.75">
      <c r="A46" s="65"/>
      <c r="B46" s="86"/>
      <c r="C46" s="60">
        <v>310</v>
      </c>
      <c r="D46" s="61"/>
      <c r="E46" s="69" t="s">
        <v>158</v>
      </c>
      <c r="F46" s="70">
        <v>140000</v>
      </c>
      <c r="G46" s="63">
        <v>86303.25</v>
      </c>
      <c r="H46" s="345">
        <f t="shared" si="3"/>
        <v>61.65</v>
      </c>
      <c r="I46" s="70"/>
      <c r="J46" s="63"/>
      <c r="K46" s="345"/>
    </row>
    <row r="47" spans="1:11" s="71" customFormat="1" ht="9.75">
      <c r="A47" s="65"/>
      <c r="B47" s="86"/>
      <c r="C47" s="60">
        <v>320</v>
      </c>
      <c r="D47" s="61"/>
      <c r="E47" s="69" t="s">
        <v>181</v>
      </c>
      <c r="F47" s="70">
        <v>115000</v>
      </c>
      <c r="G47" s="63">
        <v>81367.73</v>
      </c>
      <c r="H47" s="345">
        <f t="shared" si="3"/>
        <v>70.75</v>
      </c>
      <c r="I47" s="70"/>
      <c r="J47" s="63"/>
      <c r="K47" s="345"/>
    </row>
    <row r="48" spans="1:11" s="71" customFormat="1" ht="9.75">
      <c r="A48" s="65"/>
      <c r="B48" s="86"/>
      <c r="C48" s="60">
        <v>330</v>
      </c>
      <c r="D48" s="61"/>
      <c r="E48" s="69" t="s">
        <v>184</v>
      </c>
      <c r="F48" s="70">
        <v>6000</v>
      </c>
      <c r="G48" s="63">
        <v>4196.9</v>
      </c>
      <c r="H48" s="345">
        <f t="shared" si="3"/>
        <v>69.95</v>
      </c>
      <c r="I48" s="70"/>
      <c r="J48" s="63"/>
      <c r="K48" s="345"/>
    </row>
    <row r="49" spans="1:11" s="71" customFormat="1" ht="19.5">
      <c r="A49" s="65"/>
      <c r="B49" s="86"/>
      <c r="C49" s="60">
        <v>340</v>
      </c>
      <c r="D49" s="61"/>
      <c r="E49" s="69" t="s">
        <v>185</v>
      </c>
      <c r="F49" s="70">
        <v>17000</v>
      </c>
      <c r="G49" s="63">
        <v>20134.5</v>
      </c>
      <c r="H49" s="345">
        <f t="shared" si="3"/>
        <v>118.44</v>
      </c>
      <c r="I49" s="70"/>
      <c r="J49" s="63"/>
      <c r="K49" s="345"/>
    </row>
    <row r="50" spans="1:11" s="71" customFormat="1" ht="9.75">
      <c r="A50" s="65"/>
      <c r="B50" s="86"/>
      <c r="C50" s="60">
        <v>360</v>
      </c>
      <c r="D50" s="61"/>
      <c r="E50" s="69" t="s">
        <v>186</v>
      </c>
      <c r="F50" s="70">
        <v>15000</v>
      </c>
      <c r="G50" s="63">
        <v>4681</v>
      </c>
      <c r="H50" s="345">
        <f t="shared" si="3"/>
        <v>31.21</v>
      </c>
      <c r="I50" s="70"/>
      <c r="J50" s="63"/>
      <c r="K50" s="345"/>
    </row>
    <row r="51" spans="1:11" s="71" customFormat="1" ht="9.75">
      <c r="A51" s="65"/>
      <c r="B51" s="86"/>
      <c r="C51" s="60">
        <v>370</v>
      </c>
      <c r="D51" s="61"/>
      <c r="E51" s="69" t="s">
        <v>159</v>
      </c>
      <c r="F51" s="70">
        <v>100</v>
      </c>
      <c r="G51" s="63">
        <v>0</v>
      </c>
      <c r="H51" s="345">
        <f t="shared" si="3"/>
        <v>0</v>
      </c>
      <c r="I51" s="70"/>
      <c r="J51" s="63"/>
      <c r="K51" s="345"/>
    </row>
    <row r="52" spans="1:11" s="71" customFormat="1" ht="9.75">
      <c r="A52" s="65"/>
      <c r="B52" s="86"/>
      <c r="C52" s="60">
        <v>430</v>
      </c>
      <c r="D52" s="61"/>
      <c r="E52" s="69" t="s">
        <v>187</v>
      </c>
      <c r="F52" s="70">
        <v>100</v>
      </c>
      <c r="G52" s="63">
        <v>0</v>
      </c>
      <c r="H52" s="345">
        <f t="shared" si="3"/>
        <v>0</v>
      </c>
      <c r="I52" s="70"/>
      <c r="J52" s="63"/>
      <c r="K52" s="345"/>
    </row>
    <row r="53" spans="1:11" s="71" customFormat="1" ht="19.5">
      <c r="A53" s="65"/>
      <c r="B53" s="86"/>
      <c r="C53" s="60">
        <v>500</v>
      </c>
      <c r="D53" s="61"/>
      <c r="E53" s="69" t="s">
        <v>161</v>
      </c>
      <c r="F53" s="70">
        <v>40000</v>
      </c>
      <c r="G53" s="63">
        <v>40192.35</v>
      </c>
      <c r="H53" s="345">
        <f t="shared" si="3"/>
        <v>100.48</v>
      </c>
      <c r="I53" s="70"/>
      <c r="J53" s="63"/>
      <c r="K53" s="345"/>
    </row>
    <row r="54" spans="1:11" s="71" customFormat="1" ht="9.75">
      <c r="A54" s="65"/>
      <c r="B54" s="86"/>
      <c r="C54" s="60">
        <v>690</v>
      </c>
      <c r="D54" s="61"/>
      <c r="E54" s="69" t="s">
        <v>196</v>
      </c>
      <c r="F54" s="70">
        <v>0</v>
      </c>
      <c r="G54" s="63">
        <v>378.4</v>
      </c>
      <c r="H54" s="345">
        <v>0</v>
      </c>
      <c r="I54" s="70"/>
      <c r="J54" s="63"/>
      <c r="K54" s="345"/>
    </row>
    <row r="55" spans="1:11" s="71" customFormat="1" ht="19.5">
      <c r="A55" s="65"/>
      <c r="B55" s="86"/>
      <c r="C55" s="60">
        <v>910</v>
      </c>
      <c r="D55" s="61"/>
      <c r="E55" s="69" t="s">
        <v>128</v>
      </c>
      <c r="F55" s="70">
        <v>1000</v>
      </c>
      <c r="G55" s="63">
        <v>551.53</v>
      </c>
      <c r="H55" s="345">
        <f t="shared" si="3"/>
        <v>55.15</v>
      </c>
      <c r="I55" s="70"/>
      <c r="J55" s="63"/>
      <c r="K55" s="345"/>
    </row>
    <row r="56" spans="1:11" s="79" customFormat="1" ht="45">
      <c r="A56" s="65"/>
      <c r="B56" s="76">
        <v>75618</v>
      </c>
      <c r="C56" s="76"/>
      <c r="D56" s="77"/>
      <c r="E56" s="78" t="s">
        <v>188</v>
      </c>
      <c r="F56" s="64">
        <f>SUM(F57:F59)</f>
        <v>44000</v>
      </c>
      <c r="G56" s="64">
        <f>SUM(G57:G59)</f>
        <v>28631.460000000003</v>
      </c>
      <c r="H56" s="343">
        <f t="shared" si="3"/>
        <v>65.07</v>
      </c>
      <c r="I56" s="64"/>
      <c r="J56" s="64"/>
      <c r="K56" s="343"/>
    </row>
    <row r="57" spans="1:11" s="71" customFormat="1" ht="9.75">
      <c r="A57" s="65"/>
      <c r="B57" s="60"/>
      <c r="C57" s="60">
        <v>410</v>
      </c>
      <c r="D57" s="61"/>
      <c r="E57" s="69" t="s">
        <v>189</v>
      </c>
      <c r="F57" s="70">
        <v>12000</v>
      </c>
      <c r="G57" s="87">
        <v>5132</v>
      </c>
      <c r="H57" s="345">
        <f t="shared" si="3"/>
        <v>42.77</v>
      </c>
      <c r="I57" s="70"/>
      <c r="J57" s="87"/>
      <c r="K57" s="345"/>
    </row>
    <row r="58" spans="1:11" s="71" customFormat="1" ht="19.5">
      <c r="A58" s="65"/>
      <c r="B58" s="60"/>
      <c r="C58" s="60">
        <v>480</v>
      </c>
      <c r="D58" s="61"/>
      <c r="E58" s="69" t="s">
        <v>275</v>
      </c>
      <c r="F58" s="70">
        <v>28000</v>
      </c>
      <c r="G58" s="87">
        <v>22685.38</v>
      </c>
      <c r="H58" s="345">
        <f t="shared" si="3"/>
        <v>81.02</v>
      </c>
      <c r="I58" s="70"/>
      <c r="J58" s="87"/>
      <c r="K58" s="345"/>
    </row>
    <row r="59" spans="1:11" s="71" customFormat="1" ht="39">
      <c r="A59" s="65"/>
      <c r="B59" s="60"/>
      <c r="C59" s="60">
        <v>490</v>
      </c>
      <c r="D59" s="61"/>
      <c r="E59" s="69" t="s">
        <v>190</v>
      </c>
      <c r="F59" s="70">
        <v>4000</v>
      </c>
      <c r="G59" s="87">
        <v>814.08</v>
      </c>
      <c r="H59" s="345">
        <f t="shared" si="3"/>
        <v>20.35</v>
      </c>
      <c r="I59" s="70"/>
      <c r="J59" s="87"/>
      <c r="K59" s="345"/>
    </row>
    <row r="60" spans="1:11" s="79" customFormat="1" ht="29.25" customHeight="1">
      <c r="A60" s="65"/>
      <c r="B60" s="76">
        <v>75621</v>
      </c>
      <c r="C60" s="76"/>
      <c r="D60" s="77"/>
      <c r="E60" s="78" t="s">
        <v>106</v>
      </c>
      <c r="F60" s="88">
        <f>SUM(F61:F62)</f>
        <v>1723539</v>
      </c>
      <c r="G60" s="88">
        <f>SUM(G61:G62)</f>
        <v>695919.48</v>
      </c>
      <c r="H60" s="343">
        <f t="shared" si="3"/>
        <v>40.38</v>
      </c>
      <c r="I60" s="88"/>
      <c r="J60" s="88"/>
      <c r="K60" s="343"/>
    </row>
    <row r="61" spans="1:11" s="71" customFormat="1" ht="19.5">
      <c r="A61" s="65"/>
      <c r="B61" s="60"/>
      <c r="C61" s="60">
        <v>10</v>
      </c>
      <c r="D61" s="61"/>
      <c r="E61" s="69" t="s">
        <v>191</v>
      </c>
      <c r="F61" s="70">
        <v>1722039</v>
      </c>
      <c r="G61" s="87">
        <v>694801</v>
      </c>
      <c r="H61" s="345">
        <f t="shared" si="3"/>
        <v>40.35</v>
      </c>
      <c r="I61" s="70"/>
      <c r="J61" s="87"/>
      <c r="K61" s="345"/>
    </row>
    <row r="62" spans="1:11" s="71" customFormat="1" ht="19.5">
      <c r="A62" s="65"/>
      <c r="B62" s="60"/>
      <c r="C62" s="60">
        <v>20</v>
      </c>
      <c r="D62" s="61"/>
      <c r="E62" s="69" t="s">
        <v>192</v>
      </c>
      <c r="F62" s="70">
        <v>1500</v>
      </c>
      <c r="G62" s="87">
        <v>1118.48</v>
      </c>
      <c r="H62" s="345">
        <f t="shared" si="3"/>
        <v>74.57</v>
      </c>
      <c r="I62" s="70"/>
      <c r="J62" s="87"/>
      <c r="K62" s="345"/>
    </row>
    <row r="63" spans="1:11" s="75" customFormat="1" ht="9.75">
      <c r="A63" s="72">
        <v>758</v>
      </c>
      <c r="B63" s="73"/>
      <c r="C63" s="73"/>
      <c r="D63" s="74"/>
      <c r="E63" s="62" t="s">
        <v>107</v>
      </c>
      <c r="F63" s="64">
        <f>SUM(F64)</f>
        <v>10000</v>
      </c>
      <c r="G63" s="64">
        <f>SUM(G64)</f>
        <v>18131.25</v>
      </c>
      <c r="H63" s="343">
        <f t="shared" si="3"/>
        <v>181.31</v>
      </c>
      <c r="I63" s="64"/>
      <c r="J63" s="64"/>
      <c r="K63" s="343"/>
    </row>
    <row r="64" spans="1:11" s="79" customFormat="1" ht="9">
      <c r="A64" s="65"/>
      <c r="B64" s="76">
        <v>75814</v>
      </c>
      <c r="C64" s="76"/>
      <c r="D64" s="77"/>
      <c r="E64" s="78" t="s">
        <v>108</v>
      </c>
      <c r="F64" s="64">
        <f>SUM(F65:F66)</f>
        <v>10000</v>
      </c>
      <c r="G64" s="64">
        <f>SUM(G65:G66)</f>
        <v>18131.25</v>
      </c>
      <c r="H64" s="343">
        <f t="shared" si="3"/>
        <v>181.31</v>
      </c>
      <c r="I64" s="64"/>
      <c r="J64" s="64"/>
      <c r="K64" s="343"/>
    </row>
    <row r="65" spans="1:11" s="71" customFormat="1" ht="9.75">
      <c r="A65" s="65"/>
      <c r="B65" s="60"/>
      <c r="C65" s="60">
        <v>920</v>
      </c>
      <c r="D65" s="61"/>
      <c r="E65" s="69" t="s">
        <v>193</v>
      </c>
      <c r="F65" s="70">
        <v>10000</v>
      </c>
      <c r="G65" s="87">
        <v>18131.25</v>
      </c>
      <c r="H65" s="345">
        <f t="shared" si="3"/>
        <v>181.31</v>
      </c>
      <c r="I65" s="70"/>
      <c r="J65" s="87"/>
      <c r="K65" s="345"/>
    </row>
    <row r="66" spans="1:11" s="71" customFormat="1" ht="9.75" hidden="1">
      <c r="A66" s="65"/>
      <c r="B66" s="60"/>
      <c r="C66" s="60">
        <v>970</v>
      </c>
      <c r="D66" s="61"/>
      <c r="E66" s="69" t="s">
        <v>165</v>
      </c>
      <c r="F66" s="70">
        <v>0</v>
      </c>
      <c r="G66" s="87">
        <v>0</v>
      </c>
      <c r="H66" s="345">
        <v>0</v>
      </c>
      <c r="I66" s="70">
        <v>0</v>
      </c>
      <c r="J66" s="87">
        <v>0</v>
      </c>
      <c r="K66" s="345">
        <v>0</v>
      </c>
    </row>
    <row r="67" spans="1:11" s="91" customFormat="1" ht="9">
      <c r="A67" s="72">
        <v>801</v>
      </c>
      <c r="B67" s="89"/>
      <c r="C67" s="89"/>
      <c r="D67" s="90"/>
      <c r="E67" s="62" t="s">
        <v>109</v>
      </c>
      <c r="F67" s="88">
        <f>SUM(F68,F72,F78,F85)</f>
        <v>114045</v>
      </c>
      <c r="G67" s="88">
        <f>SUM(G68,G72,G78,G85)</f>
        <v>79799.36</v>
      </c>
      <c r="H67" s="343">
        <f t="shared" si="3"/>
        <v>69.97</v>
      </c>
      <c r="I67" s="88"/>
      <c r="J67" s="88"/>
      <c r="K67" s="343"/>
    </row>
    <row r="68" spans="1:11" s="79" customFormat="1" ht="9">
      <c r="A68" s="65"/>
      <c r="B68" s="76">
        <v>80101</v>
      </c>
      <c r="C68" s="76"/>
      <c r="D68" s="77"/>
      <c r="E68" s="78" t="s">
        <v>110</v>
      </c>
      <c r="F68" s="64">
        <f>SUM(F69:F71)</f>
        <v>13755</v>
      </c>
      <c r="G68" s="64">
        <f>SUM(G69:G71)</f>
        <v>19840.3</v>
      </c>
      <c r="H68" s="343">
        <f t="shared" si="3"/>
        <v>144.24</v>
      </c>
      <c r="I68" s="64"/>
      <c r="J68" s="64"/>
      <c r="K68" s="343"/>
    </row>
    <row r="69" spans="1:11" s="71" customFormat="1" ht="72.75" customHeight="1">
      <c r="A69" s="65"/>
      <c r="B69" s="60"/>
      <c r="C69" s="60">
        <v>750</v>
      </c>
      <c r="D69" s="61"/>
      <c r="E69" s="69" t="s">
        <v>127</v>
      </c>
      <c r="F69" s="70">
        <v>13755</v>
      </c>
      <c r="G69" s="87">
        <v>7177.2</v>
      </c>
      <c r="H69" s="345">
        <f t="shared" si="3"/>
        <v>52.18</v>
      </c>
      <c r="I69" s="70"/>
      <c r="J69" s="87"/>
      <c r="K69" s="345"/>
    </row>
    <row r="70" spans="1:11" s="71" customFormat="1" ht="9.75">
      <c r="A70" s="65"/>
      <c r="B70" s="60"/>
      <c r="C70" s="60">
        <v>920</v>
      </c>
      <c r="D70" s="61"/>
      <c r="E70" s="69" t="s">
        <v>193</v>
      </c>
      <c r="F70" s="70">
        <v>0</v>
      </c>
      <c r="G70" s="87">
        <v>315.37</v>
      </c>
      <c r="H70" s="345">
        <v>0</v>
      </c>
      <c r="I70" s="70"/>
      <c r="J70" s="87"/>
      <c r="K70" s="345"/>
    </row>
    <row r="71" spans="1:11" s="71" customFormat="1" ht="12" customHeight="1">
      <c r="A71" s="65"/>
      <c r="B71" s="60"/>
      <c r="C71" s="60">
        <v>970</v>
      </c>
      <c r="D71" s="61"/>
      <c r="E71" s="69" t="s">
        <v>165</v>
      </c>
      <c r="F71" s="70">
        <v>0</v>
      </c>
      <c r="G71" s="87">
        <v>12347.73</v>
      </c>
      <c r="H71" s="345">
        <v>0</v>
      </c>
      <c r="I71" s="70"/>
      <c r="J71" s="87"/>
      <c r="K71" s="345"/>
    </row>
    <row r="72" spans="1:11" s="79" customFormat="1" ht="10.5" customHeight="1">
      <c r="A72" s="65"/>
      <c r="B72" s="76">
        <v>80104</v>
      </c>
      <c r="C72" s="76"/>
      <c r="D72" s="77"/>
      <c r="E72" s="78" t="s">
        <v>195</v>
      </c>
      <c r="F72" s="84">
        <f>SUM(F73:F77)</f>
        <v>70900</v>
      </c>
      <c r="G72" s="64">
        <f>SUM(G73:G77)</f>
        <v>40570.590000000004</v>
      </c>
      <c r="H72" s="343">
        <f t="shared" si="3"/>
        <v>57.22</v>
      </c>
      <c r="I72" s="84"/>
      <c r="J72" s="64"/>
      <c r="K72" s="343"/>
    </row>
    <row r="73" spans="1:11" s="71" customFormat="1" ht="9.75">
      <c r="A73" s="65"/>
      <c r="B73" s="60"/>
      <c r="C73" s="60">
        <v>690</v>
      </c>
      <c r="D73" s="61"/>
      <c r="E73" s="69" t="s">
        <v>196</v>
      </c>
      <c r="F73" s="70">
        <v>31000</v>
      </c>
      <c r="G73" s="87">
        <v>25811.86</v>
      </c>
      <c r="H73" s="345">
        <f t="shared" si="3"/>
        <v>83.26</v>
      </c>
      <c r="I73" s="70"/>
      <c r="J73" s="87"/>
      <c r="K73" s="345"/>
    </row>
    <row r="74" spans="1:11" s="71" customFormat="1" ht="9.75">
      <c r="A74" s="65"/>
      <c r="B74" s="60"/>
      <c r="C74" s="60">
        <v>830</v>
      </c>
      <c r="D74" s="61"/>
      <c r="E74" s="69" t="s">
        <v>160</v>
      </c>
      <c r="F74" s="70">
        <v>39900</v>
      </c>
      <c r="G74" s="87">
        <v>14282.5</v>
      </c>
      <c r="H74" s="345">
        <f t="shared" si="3"/>
        <v>35.8</v>
      </c>
      <c r="I74" s="70"/>
      <c r="J74" s="87"/>
      <c r="K74" s="345"/>
    </row>
    <row r="75" spans="1:11" s="71" customFormat="1" ht="9.75">
      <c r="A75" s="65"/>
      <c r="B75" s="60"/>
      <c r="C75" s="60">
        <v>920</v>
      </c>
      <c r="D75" s="61"/>
      <c r="E75" s="69" t="s">
        <v>193</v>
      </c>
      <c r="F75" s="70">
        <v>0</v>
      </c>
      <c r="G75" s="87">
        <v>71.23</v>
      </c>
      <c r="H75" s="345">
        <v>0</v>
      </c>
      <c r="I75" s="70"/>
      <c r="J75" s="87"/>
      <c r="K75" s="345"/>
    </row>
    <row r="76" spans="1:11" s="71" customFormat="1" ht="22.5" customHeight="1">
      <c r="A76" s="65"/>
      <c r="B76" s="60"/>
      <c r="C76" s="60">
        <v>960</v>
      </c>
      <c r="D76" s="61"/>
      <c r="E76" s="69" t="s">
        <v>194</v>
      </c>
      <c r="F76" s="70">
        <v>0</v>
      </c>
      <c r="G76" s="87">
        <v>380</v>
      </c>
      <c r="H76" s="345">
        <v>0</v>
      </c>
      <c r="I76" s="70"/>
      <c r="J76" s="87"/>
      <c r="K76" s="345"/>
    </row>
    <row r="77" spans="1:11" s="71" customFormat="1" ht="9.75">
      <c r="A77" s="65"/>
      <c r="B77" s="60"/>
      <c r="C77" s="60">
        <v>970</v>
      </c>
      <c r="D77" s="61"/>
      <c r="E77" s="69" t="s">
        <v>165</v>
      </c>
      <c r="F77" s="70">
        <v>0</v>
      </c>
      <c r="G77" s="87">
        <v>25</v>
      </c>
      <c r="H77" s="345">
        <v>0</v>
      </c>
      <c r="I77" s="70"/>
      <c r="J77" s="87"/>
      <c r="K77" s="345"/>
    </row>
    <row r="78" spans="1:11" s="71" customFormat="1" ht="12" customHeight="1">
      <c r="A78" s="65"/>
      <c r="B78" s="86">
        <v>80110</v>
      </c>
      <c r="C78" s="60"/>
      <c r="D78" s="61"/>
      <c r="E78" s="67" t="s">
        <v>197</v>
      </c>
      <c r="F78" s="92">
        <f>SUM(F79:F82)</f>
        <v>0</v>
      </c>
      <c r="G78" s="92">
        <f>SUM(G79:G82)</f>
        <v>1084.97</v>
      </c>
      <c r="H78" s="345">
        <v>0</v>
      </c>
      <c r="I78" s="92"/>
      <c r="J78" s="92"/>
      <c r="K78" s="345"/>
    </row>
    <row r="79" spans="1:11" s="71" customFormat="1" ht="70.5" customHeight="1">
      <c r="A79" s="65"/>
      <c r="B79" s="86"/>
      <c r="C79" s="60">
        <v>750</v>
      </c>
      <c r="D79" s="61"/>
      <c r="E79" s="69" t="s">
        <v>127</v>
      </c>
      <c r="F79" s="63">
        <v>0</v>
      </c>
      <c r="G79" s="63">
        <v>880</v>
      </c>
      <c r="H79" s="345">
        <v>0</v>
      </c>
      <c r="I79" s="63"/>
      <c r="J79" s="63"/>
      <c r="K79" s="345"/>
    </row>
    <row r="80" spans="1:11" s="71" customFormat="1" ht="12" customHeight="1">
      <c r="A80" s="65"/>
      <c r="B80" s="86"/>
      <c r="C80" s="60">
        <v>920</v>
      </c>
      <c r="D80" s="61"/>
      <c r="E80" s="69" t="s">
        <v>193</v>
      </c>
      <c r="F80" s="70">
        <v>0</v>
      </c>
      <c r="G80" s="87">
        <v>108.97</v>
      </c>
      <c r="H80" s="345">
        <v>0</v>
      </c>
      <c r="I80" s="70"/>
      <c r="J80" s="87"/>
      <c r="K80" s="345"/>
    </row>
    <row r="81" spans="1:11" s="71" customFormat="1" ht="18.75" customHeight="1" hidden="1">
      <c r="A81" s="65"/>
      <c r="B81" s="86"/>
      <c r="C81" s="60">
        <v>960</v>
      </c>
      <c r="D81" s="61"/>
      <c r="E81" s="69" t="s">
        <v>194</v>
      </c>
      <c r="F81" s="70">
        <v>0</v>
      </c>
      <c r="G81" s="87">
        <v>0</v>
      </c>
      <c r="H81" s="345">
        <v>0</v>
      </c>
      <c r="I81" s="70"/>
      <c r="J81" s="87"/>
      <c r="K81" s="345"/>
    </row>
    <row r="82" spans="1:11" s="71" customFormat="1" ht="10.5" customHeight="1">
      <c r="A82" s="65"/>
      <c r="B82" s="86"/>
      <c r="C82" s="60">
        <v>970</v>
      </c>
      <c r="D82" s="61"/>
      <c r="E82" s="69" t="s">
        <v>165</v>
      </c>
      <c r="F82" s="70">
        <v>0</v>
      </c>
      <c r="G82" s="87">
        <v>96</v>
      </c>
      <c r="H82" s="345">
        <v>0</v>
      </c>
      <c r="I82" s="70"/>
      <c r="J82" s="87"/>
      <c r="K82" s="345"/>
    </row>
    <row r="83" spans="1:11" s="71" customFormat="1" ht="18.75" hidden="1">
      <c r="A83" s="65"/>
      <c r="B83" s="86">
        <v>80114</v>
      </c>
      <c r="C83" s="60"/>
      <c r="D83" s="61"/>
      <c r="E83" s="67" t="s">
        <v>198</v>
      </c>
      <c r="F83" s="64">
        <f>SUM(F84:F84)</f>
        <v>348</v>
      </c>
      <c r="G83" s="64">
        <f>SUM(G84:G84)</f>
        <v>356</v>
      </c>
      <c r="H83" s="343">
        <f aca="true" t="shared" si="4" ref="H83:H89">ROUND((G83/F83)*100,2)</f>
        <v>102.3</v>
      </c>
      <c r="I83" s="64"/>
      <c r="J83" s="64"/>
      <c r="K83" s="343"/>
    </row>
    <row r="84" spans="1:11" s="71" customFormat="1" ht="6" customHeight="1" hidden="1">
      <c r="A84" s="65"/>
      <c r="B84" s="86"/>
      <c r="C84" s="60">
        <v>920</v>
      </c>
      <c r="D84" s="61"/>
      <c r="E84" s="69" t="s">
        <v>193</v>
      </c>
      <c r="F84" s="70">
        <v>348</v>
      </c>
      <c r="G84" s="63">
        <v>356</v>
      </c>
      <c r="H84" s="345">
        <f t="shared" si="4"/>
        <v>102.3</v>
      </c>
      <c r="I84" s="70"/>
      <c r="J84" s="63"/>
      <c r="K84" s="345"/>
    </row>
    <row r="85" spans="1:11" s="79" customFormat="1" ht="10.5" customHeight="1">
      <c r="A85" s="65"/>
      <c r="B85" s="76">
        <v>80148</v>
      </c>
      <c r="C85" s="76"/>
      <c r="D85" s="77"/>
      <c r="E85" s="78" t="s">
        <v>316</v>
      </c>
      <c r="F85" s="84">
        <f>SUM(F86:F86)</f>
        <v>29390</v>
      </c>
      <c r="G85" s="64">
        <f>SUM(G86:G86)</f>
        <v>18303.5</v>
      </c>
      <c r="H85" s="343">
        <f t="shared" si="4"/>
        <v>62.28</v>
      </c>
      <c r="I85" s="84"/>
      <c r="J85" s="64"/>
      <c r="K85" s="343"/>
    </row>
    <row r="86" spans="1:11" s="71" customFormat="1" ht="9.75">
      <c r="A86" s="65"/>
      <c r="B86" s="60"/>
      <c r="C86" s="60">
        <v>830</v>
      </c>
      <c r="D86" s="61"/>
      <c r="E86" s="69" t="s">
        <v>160</v>
      </c>
      <c r="F86" s="70">
        <v>29390</v>
      </c>
      <c r="G86" s="87">
        <v>18303.5</v>
      </c>
      <c r="H86" s="345">
        <f t="shared" si="4"/>
        <v>62.28</v>
      </c>
      <c r="I86" s="70"/>
      <c r="J86" s="87"/>
      <c r="K86" s="345"/>
    </row>
    <row r="87" spans="1:11" s="85" customFormat="1" ht="11.25" customHeight="1">
      <c r="A87" s="80">
        <v>852</v>
      </c>
      <c r="B87" s="81"/>
      <c r="C87" s="81"/>
      <c r="D87" s="82"/>
      <c r="E87" s="83" t="s">
        <v>111</v>
      </c>
      <c r="F87" s="84">
        <f>SUM(F88,F93,F96)</f>
        <v>14000</v>
      </c>
      <c r="G87" s="64">
        <f>SUM(G88,G93,G96)</f>
        <v>16535.73</v>
      </c>
      <c r="H87" s="343">
        <f t="shared" si="4"/>
        <v>118.11</v>
      </c>
      <c r="I87" s="84"/>
      <c r="J87" s="64"/>
      <c r="K87" s="343"/>
    </row>
    <row r="88" spans="1:11" s="85" customFormat="1" ht="56.25" customHeight="1">
      <c r="A88" s="80"/>
      <c r="B88" s="81">
        <v>85212</v>
      </c>
      <c r="C88" s="81"/>
      <c r="D88" s="82"/>
      <c r="E88" s="67" t="s">
        <v>347</v>
      </c>
      <c r="F88" s="84">
        <f>SUM(F89:F92)</f>
        <v>2000</v>
      </c>
      <c r="G88" s="84">
        <f>SUM(G89:G92)</f>
        <v>3397.17</v>
      </c>
      <c r="H88" s="343">
        <f t="shared" si="4"/>
        <v>169.86</v>
      </c>
      <c r="I88" s="84"/>
      <c r="J88" s="84"/>
      <c r="K88" s="343"/>
    </row>
    <row r="89" spans="1:11" s="71" customFormat="1" ht="32.25" customHeight="1">
      <c r="A89" s="55"/>
      <c r="B89" s="60"/>
      <c r="C89" s="60">
        <v>900</v>
      </c>
      <c r="D89" s="61"/>
      <c r="E89" s="69" t="s">
        <v>471</v>
      </c>
      <c r="F89" s="63">
        <v>400</v>
      </c>
      <c r="G89" s="63">
        <v>161.94</v>
      </c>
      <c r="H89" s="373">
        <f t="shared" si="4"/>
        <v>40.49</v>
      </c>
      <c r="I89" s="63"/>
      <c r="J89" s="63"/>
      <c r="K89" s="373"/>
    </row>
    <row r="90" spans="1:11" s="85" customFormat="1" ht="12" customHeight="1">
      <c r="A90" s="80"/>
      <c r="B90" s="81"/>
      <c r="C90" s="60">
        <v>920</v>
      </c>
      <c r="D90" s="82"/>
      <c r="E90" s="69" t="s">
        <v>193</v>
      </c>
      <c r="F90" s="63">
        <v>0</v>
      </c>
      <c r="G90" s="63">
        <v>0.56</v>
      </c>
      <c r="H90" s="373">
        <v>0</v>
      </c>
      <c r="I90" s="63"/>
      <c r="J90" s="63"/>
      <c r="K90" s="373"/>
    </row>
    <row r="91" spans="1:11" s="71" customFormat="1" ht="51" customHeight="1">
      <c r="A91" s="65"/>
      <c r="B91" s="60"/>
      <c r="C91" s="60">
        <v>2360</v>
      </c>
      <c r="D91" s="61"/>
      <c r="E91" s="69" t="s">
        <v>262</v>
      </c>
      <c r="F91" s="70">
        <v>0</v>
      </c>
      <c r="G91" s="63">
        <v>2171.97</v>
      </c>
      <c r="H91" s="373">
        <v>0</v>
      </c>
      <c r="I91" s="70"/>
      <c r="J91" s="63"/>
      <c r="K91" s="373"/>
    </row>
    <row r="92" spans="1:11" s="71" customFormat="1" ht="41.25" customHeight="1">
      <c r="A92" s="65"/>
      <c r="B92" s="60"/>
      <c r="C92" s="60">
        <v>2910</v>
      </c>
      <c r="D92" s="61"/>
      <c r="E92" s="69" t="s">
        <v>317</v>
      </c>
      <c r="F92" s="70">
        <v>1600</v>
      </c>
      <c r="G92" s="63">
        <v>1062.7</v>
      </c>
      <c r="H92" s="373">
        <f>ROUND((G92/F92)*100,2)</f>
        <v>66.42</v>
      </c>
      <c r="I92" s="70"/>
      <c r="J92" s="63"/>
      <c r="K92" s="373"/>
    </row>
    <row r="93" spans="1:11" s="96" customFormat="1" ht="9">
      <c r="A93" s="94"/>
      <c r="B93" s="86">
        <v>85219</v>
      </c>
      <c r="C93" s="86"/>
      <c r="D93" s="95"/>
      <c r="E93" s="67" t="s">
        <v>121</v>
      </c>
      <c r="F93" s="92">
        <f>SUM(F94,F95)</f>
        <v>0</v>
      </c>
      <c r="G93" s="92">
        <f>SUM(G94:G95)</f>
        <v>188.72</v>
      </c>
      <c r="H93" s="343">
        <v>0</v>
      </c>
      <c r="I93" s="92"/>
      <c r="J93" s="92"/>
      <c r="K93" s="343"/>
    </row>
    <row r="94" spans="1:11" s="85" customFormat="1" ht="9.75">
      <c r="A94" s="80"/>
      <c r="B94" s="81"/>
      <c r="C94" s="60">
        <v>920</v>
      </c>
      <c r="D94" s="82"/>
      <c r="E94" s="69" t="s">
        <v>193</v>
      </c>
      <c r="F94" s="63">
        <v>0</v>
      </c>
      <c r="G94" s="63">
        <v>166.72</v>
      </c>
      <c r="H94" s="345">
        <v>0</v>
      </c>
      <c r="I94" s="63"/>
      <c r="J94" s="63"/>
      <c r="K94" s="345"/>
    </row>
    <row r="95" spans="1:11" s="85" customFormat="1" ht="9.75">
      <c r="A95" s="80"/>
      <c r="B95" s="81"/>
      <c r="C95" s="60">
        <v>970</v>
      </c>
      <c r="D95" s="82"/>
      <c r="E95" s="69" t="s">
        <v>129</v>
      </c>
      <c r="F95" s="63">
        <v>0</v>
      </c>
      <c r="G95" s="63">
        <v>22</v>
      </c>
      <c r="H95" s="345">
        <v>0</v>
      </c>
      <c r="I95" s="63"/>
      <c r="J95" s="63"/>
      <c r="K95" s="345"/>
    </row>
    <row r="96" spans="1:11" s="79" customFormat="1" ht="27">
      <c r="A96" s="65"/>
      <c r="B96" s="76">
        <v>85228</v>
      </c>
      <c r="C96" s="76"/>
      <c r="D96" s="77"/>
      <c r="E96" s="78" t="s">
        <v>112</v>
      </c>
      <c r="F96" s="68">
        <f>SUM(F97:F98)</f>
        <v>12000</v>
      </c>
      <c r="G96" s="92">
        <f>SUM(G97:G98)</f>
        <v>12949.84</v>
      </c>
      <c r="H96" s="346">
        <f>ROUND((G96/F96)*100,2)</f>
        <v>107.92</v>
      </c>
      <c r="I96" s="68"/>
      <c r="J96" s="92"/>
      <c r="K96" s="346"/>
    </row>
    <row r="97" spans="1:11" s="71" customFormat="1" ht="19.5">
      <c r="A97" s="65"/>
      <c r="B97" s="60"/>
      <c r="C97" s="60">
        <v>830</v>
      </c>
      <c r="D97" s="61"/>
      <c r="E97" s="69" t="s">
        <v>199</v>
      </c>
      <c r="F97" s="70">
        <v>12000</v>
      </c>
      <c r="G97" s="87">
        <v>10166.1</v>
      </c>
      <c r="H97" s="345">
        <f>ROUND((G97/F97)*100,2)</f>
        <v>84.72</v>
      </c>
      <c r="I97" s="70"/>
      <c r="J97" s="87"/>
      <c r="K97" s="345"/>
    </row>
    <row r="98" spans="1:11" s="71" customFormat="1" ht="9.75">
      <c r="A98" s="65"/>
      <c r="B98" s="60"/>
      <c r="C98" s="60">
        <v>970</v>
      </c>
      <c r="D98" s="61"/>
      <c r="E98" s="69" t="s">
        <v>129</v>
      </c>
      <c r="F98" s="70">
        <v>0</v>
      </c>
      <c r="G98" s="87">
        <v>2783.74</v>
      </c>
      <c r="H98" s="345">
        <v>0</v>
      </c>
      <c r="I98" s="70"/>
      <c r="J98" s="87"/>
      <c r="K98" s="345"/>
    </row>
    <row r="99" spans="1:11" s="71" customFormat="1" ht="18.75">
      <c r="A99" s="94">
        <v>853</v>
      </c>
      <c r="B99" s="60"/>
      <c r="C99" s="60"/>
      <c r="D99" s="61"/>
      <c r="E99" s="62" t="s">
        <v>124</v>
      </c>
      <c r="F99" s="64">
        <f>SUM(F100,F102)</f>
        <v>180000</v>
      </c>
      <c r="G99" s="64">
        <f>SUM(G100,G102)</f>
        <v>10331.31</v>
      </c>
      <c r="H99" s="345">
        <f>ROUND((G99/F99)*100,2)</f>
        <v>5.74</v>
      </c>
      <c r="I99" s="64"/>
      <c r="J99" s="64"/>
      <c r="K99" s="345"/>
    </row>
    <row r="100" spans="1:11" s="79" customFormat="1" ht="14.25" customHeight="1">
      <c r="A100" s="65"/>
      <c r="B100" s="76">
        <v>85333</v>
      </c>
      <c r="C100" s="76"/>
      <c r="D100" s="77"/>
      <c r="E100" s="78" t="s">
        <v>150</v>
      </c>
      <c r="F100" s="64">
        <f>SUM(F101:F101)</f>
        <v>180000</v>
      </c>
      <c r="G100" s="93">
        <f>SUM(G101)</f>
        <v>10331.31</v>
      </c>
      <c r="H100" s="345">
        <f>ROUND((G100/F100)*100,2)</f>
        <v>5.74</v>
      </c>
      <c r="I100" s="64"/>
      <c r="J100" s="93"/>
      <c r="K100" s="345"/>
    </row>
    <row r="101" spans="1:11" s="71" customFormat="1" ht="9.75">
      <c r="A101" s="65"/>
      <c r="B101" s="60"/>
      <c r="C101" s="60">
        <v>970</v>
      </c>
      <c r="D101" s="61"/>
      <c r="E101" s="69" t="s">
        <v>165</v>
      </c>
      <c r="F101" s="70">
        <v>180000</v>
      </c>
      <c r="G101" s="87">
        <v>10331.31</v>
      </c>
      <c r="H101" s="345">
        <f>ROUND((G101/F101)*100,2)</f>
        <v>5.74</v>
      </c>
      <c r="I101" s="70"/>
      <c r="J101" s="87"/>
      <c r="K101" s="345"/>
    </row>
    <row r="102" spans="1:11" s="79" customFormat="1" ht="14.25" customHeight="1" hidden="1">
      <c r="A102" s="65"/>
      <c r="B102" s="76">
        <v>85395</v>
      </c>
      <c r="C102" s="76"/>
      <c r="D102" s="77"/>
      <c r="E102" s="78" t="s">
        <v>101</v>
      </c>
      <c r="F102" s="64">
        <f>SUM(F103:F103)</f>
        <v>0</v>
      </c>
      <c r="G102" s="93">
        <f>SUM(G103)</f>
        <v>0</v>
      </c>
      <c r="H102" s="345">
        <v>0</v>
      </c>
      <c r="I102" s="64"/>
      <c r="J102" s="93"/>
      <c r="K102" s="345"/>
    </row>
    <row r="103" spans="1:11" s="71" customFormat="1" ht="9.75" hidden="1">
      <c r="A103" s="65"/>
      <c r="B103" s="60"/>
      <c r="C103" s="60">
        <v>920</v>
      </c>
      <c r="D103" s="82"/>
      <c r="E103" s="69" t="s">
        <v>193</v>
      </c>
      <c r="F103" s="70">
        <v>0</v>
      </c>
      <c r="G103" s="87">
        <v>0</v>
      </c>
      <c r="H103" s="345">
        <v>0</v>
      </c>
      <c r="I103" s="70"/>
      <c r="J103" s="87"/>
      <c r="K103" s="345"/>
    </row>
    <row r="104" spans="1:11" s="75" customFormat="1" ht="19.5" customHeight="1">
      <c r="A104" s="72">
        <v>900</v>
      </c>
      <c r="B104" s="73"/>
      <c r="C104" s="73"/>
      <c r="D104" s="74"/>
      <c r="E104" s="62" t="s">
        <v>125</v>
      </c>
      <c r="F104" s="64">
        <f>SUM(F105,F108,F110)</f>
        <v>0</v>
      </c>
      <c r="G104" s="64">
        <f>SUM(G105,G108,G110)</f>
        <v>220.57</v>
      </c>
      <c r="H104" s="343">
        <v>0</v>
      </c>
      <c r="I104" s="64"/>
      <c r="J104" s="64"/>
      <c r="K104" s="343"/>
    </row>
    <row r="105" spans="1:11" s="79" customFormat="1" ht="19.5" customHeight="1">
      <c r="A105" s="65"/>
      <c r="B105" s="76">
        <v>90004</v>
      </c>
      <c r="C105" s="76"/>
      <c r="D105" s="77"/>
      <c r="E105" s="78" t="s">
        <v>276</v>
      </c>
      <c r="F105" s="64">
        <f>SUM(F106:F107)</f>
        <v>0</v>
      </c>
      <c r="G105" s="64">
        <f>SUM(G106:G107)</f>
        <v>220.57</v>
      </c>
      <c r="H105" s="343">
        <v>0</v>
      </c>
      <c r="I105" s="64"/>
      <c r="J105" s="64"/>
      <c r="K105" s="343"/>
    </row>
    <row r="106" spans="1:11" s="71" customFormat="1" ht="10.5" customHeight="1">
      <c r="A106" s="65"/>
      <c r="B106" s="60"/>
      <c r="C106" s="60">
        <v>830</v>
      </c>
      <c r="D106" s="61"/>
      <c r="E106" s="69" t="s">
        <v>160</v>
      </c>
      <c r="F106" s="70">
        <v>0</v>
      </c>
      <c r="G106" s="87">
        <v>145.32</v>
      </c>
      <c r="H106" s="345">
        <v>0</v>
      </c>
      <c r="I106" s="70"/>
      <c r="J106" s="87"/>
      <c r="K106" s="345"/>
    </row>
    <row r="107" spans="1:11" s="71" customFormat="1" ht="10.5" customHeight="1">
      <c r="A107" s="65"/>
      <c r="B107" s="60"/>
      <c r="C107" s="60">
        <v>920</v>
      </c>
      <c r="D107" s="61"/>
      <c r="E107" s="69" t="s">
        <v>193</v>
      </c>
      <c r="F107" s="70">
        <v>0</v>
      </c>
      <c r="G107" s="87">
        <v>75.25</v>
      </c>
      <c r="H107" s="345">
        <v>0</v>
      </c>
      <c r="I107" s="70"/>
      <c r="J107" s="87"/>
      <c r="K107" s="345"/>
    </row>
    <row r="108" spans="1:11" s="79" customFormat="1" ht="29.25" customHeight="1" hidden="1">
      <c r="A108" s="65"/>
      <c r="B108" s="76">
        <v>90020</v>
      </c>
      <c r="C108" s="76"/>
      <c r="D108" s="77"/>
      <c r="E108" s="78" t="s">
        <v>318</v>
      </c>
      <c r="F108" s="64">
        <f>SUM(F109)</f>
        <v>0</v>
      </c>
      <c r="G108" s="64">
        <f>SUM(G109)</f>
        <v>0</v>
      </c>
      <c r="H108" s="343">
        <v>0</v>
      </c>
      <c r="I108" s="64">
        <f>SUM(I109)</f>
        <v>0</v>
      </c>
      <c r="J108" s="64">
        <f>SUM(J109)</f>
        <v>0</v>
      </c>
      <c r="K108" s="343">
        <v>0</v>
      </c>
    </row>
    <row r="109" spans="1:11" s="71" customFormat="1" ht="19.5" customHeight="1" hidden="1">
      <c r="A109" s="65"/>
      <c r="B109" s="60"/>
      <c r="C109" s="60">
        <v>400</v>
      </c>
      <c r="D109" s="61"/>
      <c r="E109" s="69" t="s">
        <v>319</v>
      </c>
      <c r="F109" s="70">
        <v>0</v>
      </c>
      <c r="G109" s="87">
        <v>0</v>
      </c>
      <c r="H109" s="345">
        <v>0</v>
      </c>
      <c r="I109" s="70">
        <v>0</v>
      </c>
      <c r="J109" s="87">
        <v>0</v>
      </c>
      <c r="K109" s="345">
        <v>0</v>
      </c>
    </row>
    <row r="110" spans="1:11" s="79" customFormat="1" ht="10.5" customHeight="1" hidden="1">
      <c r="A110" s="65"/>
      <c r="B110" s="76">
        <v>90095</v>
      </c>
      <c r="C110" s="76"/>
      <c r="D110" s="77"/>
      <c r="E110" s="78" t="s">
        <v>101</v>
      </c>
      <c r="F110" s="64">
        <f>SUM(F111)</f>
        <v>0</v>
      </c>
      <c r="G110" s="64">
        <f>SUM(G111)</f>
        <v>0</v>
      </c>
      <c r="H110" s="343">
        <v>0</v>
      </c>
      <c r="I110" s="64">
        <f>SUM(I111)</f>
        <v>0</v>
      </c>
      <c r="J110" s="64">
        <f>SUM(J111)</f>
        <v>0</v>
      </c>
      <c r="K110" s="343">
        <v>0</v>
      </c>
    </row>
    <row r="111" spans="1:11" s="71" customFormat="1" ht="19.5" customHeight="1" hidden="1">
      <c r="A111" s="65"/>
      <c r="B111" s="60"/>
      <c r="C111" s="60">
        <v>870</v>
      </c>
      <c r="D111" s="61"/>
      <c r="E111" s="69" t="s">
        <v>175</v>
      </c>
      <c r="F111" s="70">
        <v>0</v>
      </c>
      <c r="G111" s="87">
        <v>0</v>
      </c>
      <c r="H111" s="345">
        <v>0</v>
      </c>
      <c r="I111" s="70">
        <v>0</v>
      </c>
      <c r="J111" s="87">
        <v>0</v>
      </c>
      <c r="K111" s="345">
        <v>0</v>
      </c>
    </row>
    <row r="112" spans="1:11" s="98" customFormat="1" ht="11.25">
      <c r="A112" s="576" t="s">
        <v>200</v>
      </c>
      <c r="B112" s="595"/>
      <c r="C112" s="595"/>
      <c r="D112" s="595"/>
      <c r="E112" s="595"/>
      <c r="F112" s="97">
        <f>SUM(F8,F13,F19,F27,F32,F35,F63,F67,F87,F99,F104)</f>
        <v>2976009</v>
      </c>
      <c r="G112" s="336">
        <f>SUM(G8,G13,G19,G27,G35,G63,G67,G87,G99,G104)</f>
        <v>1451251.05</v>
      </c>
      <c r="H112" s="347">
        <f>ROUND((G112/F112)*100,2)</f>
        <v>48.77</v>
      </c>
      <c r="I112" s="97">
        <f>SUM(I8,I13,I19,I27,I32,I35,I63,I67,I87,I99,I104)</f>
        <v>30000</v>
      </c>
      <c r="J112" s="336">
        <f>SUM(J8,J13,J19,J27,J35,J63,J67,J87,J99,J104)</f>
        <v>31000</v>
      </c>
      <c r="K112" s="347">
        <f>ROUND((J112/I112)*100,2)</f>
        <v>103.33</v>
      </c>
    </row>
    <row r="113" spans="1:11" s="98" customFormat="1" ht="11.25">
      <c r="A113" s="99" t="s">
        <v>115</v>
      </c>
      <c r="B113" s="100"/>
      <c r="C113" s="101"/>
      <c r="D113" s="102"/>
      <c r="E113" s="102"/>
      <c r="F113" s="103"/>
      <c r="G113" s="337"/>
      <c r="H113" s="348"/>
      <c r="I113" s="103"/>
      <c r="J113" s="337"/>
      <c r="K113" s="348"/>
    </row>
    <row r="114" spans="1:11" s="91" customFormat="1" ht="9">
      <c r="A114" s="80">
        <v>758</v>
      </c>
      <c r="B114" s="104"/>
      <c r="C114" s="105"/>
      <c r="D114" s="106"/>
      <c r="E114" s="83" t="s">
        <v>107</v>
      </c>
      <c r="F114" s="64">
        <f>SUM(F115,F117,F119)</f>
        <v>6770503</v>
      </c>
      <c r="G114" s="64">
        <f>SUM(G115,G117,G119)</f>
        <v>3881952</v>
      </c>
      <c r="H114" s="343">
        <f aca="true" t="shared" si="5" ref="H114:H121">ROUND((G114/F114)*100,2)</f>
        <v>57.34</v>
      </c>
      <c r="I114" s="64"/>
      <c r="J114" s="64"/>
      <c r="K114" s="343"/>
    </row>
    <row r="115" spans="1:11" s="79" customFormat="1" ht="28.5" customHeight="1">
      <c r="A115" s="65"/>
      <c r="B115" s="76">
        <v>75801</v>
      </c>
      <c r="C115" s="76"/>
      <c r="D115" s="77"/>
      <c r="E115" s="78" t="s">
        <v>116</v>
      </c>
      <c r="F115" s="64">
        <f>SUM(F116:F116)</f>
        <v>3732728</v>
      </c>
      <c r="G115" s="64">
        <f>SUM(G116:G116)</f>
        <v>2363064</v>
      </c>
      <c r="H115" s="343">
        <f t="shared" si="5"/>
        <v>63.31</v>
      </c>
      <c r="I115" s="64"/>
      <c r="J115" s="64"/>
      <c r="K115" s="343"/>
    </row>
    <row r="116" spans="1:11" s="71" customFormat="1" ht="19.5">
      <c r="A116" s="65"/>
      <c r="B116" s="60"/>
      <c r="C116" s="60">
        <v>2920</v>
      </c>
      <c r="D116" s="61"/>
      <c r="E116" s="69" t="s">
        <v>201</v>
      </c>
      <c r="F116" s="70">
        <v>3732728</v>
      </c>
      <c r="G116" s="63">
        <v>2363064</v>
      </c>
      <c r="H116" s="345">
        <f t="shared" si="5"/>
        <v>63.31</v>
      </c>
      <c r="I116" s="70"/>
      <c r="J116" s="63"/>
      <c r="K116" s="345"/>
    </row>
    <row r="117" spans="1:11" s="79" customFormat="1" ht="18">
      <c r="A117" s="65"/>
      <c r="B117" s="76">
        <v>75807</v>
      </c>
      <c r="C117" s="76"/>
      <c r="D117" s="77"/>
      <c r="E117" s="78" t="s">
        <v>202</v>
      </c>
      <c r="F117" s="64">
        <f>SUM(F118:F118)</f>
        <v>2958155</v>
      </c>
      <c r="G117" s="64">
        <f>SUM(G118:G118)</f>
        <v>1479078</v>
      </c>
      <c r="H117" s="343">
        <f t="shared" si="5"/>
        <v>50</v>
      </c>
      <c r="I117" s="64"/>
      <c r="J117" s="64"/>
      <c r="K117" s="343"/>
    </row>
    <row r="118" spans="1:11" s="71" customFormat="1" ht="19.5">
      <c r="A118" s="65"/>
      <c r="B118" s="60"/>
      <c r="C118" s="60">
        <v>2920</v>
      </c>
      <c r="D118" s="61"/>
      <c r="E118" s="69" t="s">
        <v>201</v>
      </c>
      <c r="F118" s="70">
        <v>2958155</v>
      </c>
      <c r="G118" s="63">
        <v>1479078</v>
      </c>
      <c r="H118" s="345">
        <f t="shared" si="5"/>
        <v>50</v>
      </c>
      <c r="I118" s="70"/>
      <c r="J118" s="63"/>
      <c r="K118" s="345"/>
    </row>
    <row r="119" spans="1:11" s="79" customFormat="1" ht="18">
      <c r="A119" s="65"/>
      <c r="B119" s="76">
        <v>75831</v>
      </c>
      <c r="C119" s="76"/>
      <c r="D119" s="77"/>
      <c r="E119" s="78" t="s">
        <v>203</v>
      </c>
      <c r="F119" s="64">
        <f>SUM(F120:F120)</f>
        <v>79620</v>
      </c>
      <c r="G119" s="64">
        <f>SUM(G120:G120)</f>
        <v>39810</v>
      </c>
      <c r="H119" s="343">
        <f t="shared" si="5"/>
        <v>50</v>
      </c>
      <c r="I119" s="64"/>
      <c r="J119" s="64"/>
      <c r="K119" s="343"/>
    </row>
    <row r="120" spans="1:11" s="71" customFormat="1" ht="19.5">
      <c r="A120" s="65"/>
      <c r="B120" s="60"/>
      <c r="C120" s="60">
        <v>2920</v>
      </c>
      <c r="D120" s="61"/>
      <c r="E120" s="69" t="s">
        <v>201</v>
      </c>
      <c r="F120" s="70">
        <v>79620</v>
      </c>
      <c r="G120" s="63">
        <v>39810</v>
      </c>
      <c r="H120" s="345">
        <f t="shared" si="5"/>
        <v>50</v>
      </c>
      <c r="I120" s="70"/>
      <c r="J120" s="63"/>
      <c r="K120" s="345"/>
    </row>
    <row r="121" spans="1:11" s="98" customFormat="1" ht="11.25">
      <c r="A121" s="585" t="s">
        <v>204</v>
      </c>
      <c r="B121" s="586"/>
      <c r="C121" s="586"/>
      <c r="D121" s="586"/>
      <c r="E121" s="587"/>
      <c r="F121" s="103">
        <f>SUM(F114)</f>
        <v>6770503</v>
      </c>
      <c r="G121" s="338">
        <f>SUM(G114)</f>
        <v>3881952</v>
      </c>
      <c r="H121" s="348">
        <f t="shared" si="5"/>
        <v>57.34</v>
      </c>
      <c r="I121" s="103"/>
      <c r="J121" s="338"/>
      <c r="K121" s="348"/>
    </row>
    <row r="122" spans="1:11" s="108" customFormat="1" ht="10.5" customHeight="1">
      <c r="A122" s="107" t="s">
        <v>117</v>
      </c>
      <c r="B122" s="100"/>
      <c r="C122" s="101"/>
      <c r="D122" s="102"/>
      <c r="E122" s="102"/>
      <c r="F122" s="103"/>
      <c r="G122" s="337"/>
      <c r="H122" s="348"/>
      <c r="I122" s="103"/>
      <c r="J122" s="337"/>
      <c r="K122" s="348"/>
    </row>
    <row r="123" spans="1:11" s="46" customFormat="1" ht="11.25">
      <c r="A123" s="109">
        <v>10</v>
      </c>
      <c r="B123" s="110"/>
      <c r="C123" s="110"/>
      <c r="D123" s="110"/>
      <c r="E123" s="62" t="s">
        <v>98</v>
      </c>
      <c r="F123" s="64">
        <f>SUM(F124,)</f>
        <v>7956</v>
      </c>
      <c r="G123" s="64">
        <f>SUM(G124)</f>
        <v>7955.55</v>
      </c>
      <c r="H123" s="343">
        <f>ROUND((G123/F123)*100,2)</f>
        <v>99.99</v>
      </c>
      <c r="I123" s="64"/>
      <c r="J123" s="64"/>
      <c r="K123" s="343"/>
    </row>
    <row r="124" spans="1:11" s="46" customFormat="1" ht="9.75">
      <c r="A124" s="65"/>
      <c r="B124" s="111">
        <v>1095</v>
      </c>
      <c r="C124" s="76"/>
      <c r="D124" s="77"/>
      <c r="E124" s="67" t="s">
        <v>101</v>
      </c>
      <c r="F124" s="64">
        <f>SUM(F125:F125)</f>
        <v>7956</v>
      </c>
      <c r="G124" s="92">
        <f>SUM(G125:G125)</f>
        <v>7955.55</v>
      </c>
      <c r="H124" s="343">
        <f>ROUND((G124/F124)*100,2)</f>
        <v>99.99</v>
      </c>
      <c r="I124" s="64"/>
      <c r="J124" s="92"/>
      <c r="K124" s="343"/>
    </row>
    <row r="125" spans="1:11" s="46" customFormat="1" ht="58.5">
      <c r="A125" s="65"/>
      <c r="B125" s="60"/>
      <c r="C125" s="60">
        <v>2010</v>
      </c>
      <c r="D125" s="61"/>
      <c r="E125" s="69" t="s">
        <v>205</v>
      </c>
      <c r="F125" s="70">
        <v>7956</v>
      </c>
      <c r="G125" s="63">
        <v>7955.55</v>
      </c>
      <c r="H125" s="344">
        <f>ROUND((G125/F125)*100,2)</f>
        <v>99.99</v>
      </c>
      <c r="I125" s="70"/>
      <c r="J125" s="63"/>
      <c r="K125" s="344"/>
    </row>
    <row r="126" spans="1:11" s="85" customFormat="1" ht="9">
      <c r="A126" s="80">
        <v>750</v>
      </c>
      <c r="B126" s="81"/>
      <c r="C126" s="81"/>
      <c r="D126" s="82"/>
      <c r="E126" s="83" t="s">
        <v>104</v>
      </c>
      <c r="F126" s="84">
        <f>SUM(F127:F127)</f>
        <v>41775</v>
      </c>
      <c r="G126" s="64">
        <f>SUM(G127:G127)</f>
        <v>22303</v>
      </c>
      <c r="H126" s="343">
        <f aca="true" t="shared" si="6" ref="H126:H141">ROUND((G126/F126)*100,2)</f>
        <v>53.39</v>
      </c>
      <c r="I126" s="84"/>
      <c r="J126" s="64"/>
      <c r="K126" s="343"/>
    </row>
    <row r="127" spans="1:11" s="79" customFormat="1" ht="18">
      <c r="A127" s="65"/>
      <c r="B127" s="76">
        <v>75011</v>
      </c>
      <c r="C127" s="76"/>
      <c r="D127" s="77" t="s">
        <v>206</v>
      </c>
      <c r="E127" s="78" t="s">
        <v>156</v>
      </c>
      <c r="F127" s="84">
        <f>SUM(F128:F128)</f>
        <v>41775</v>
      </c>
      <c r="G127" s="64">
        <f>SUM(G128:G128)</f>
        <v>22303</v>
      </c>
      <c r="H127" s="343">
        <f t="shared" si="6"/>
        <v>53.39</v>
      </c>
      <c r="I127" s="84"/>
      <c r="J127" s="64"/>
      <c r="K127" s="343"/>
    </row>
    <row r="128" spans="1:11" s="71" customFormat="1" ht="58.5">
      <c r="A128" s="65"/>
      <c r="B128" s="60"/>
      <c r="C128" s="60">
        <v>2010</v>
      </c>
      <c r="D128" s="61"/>
      <c r="E128" s="69" t="s">
        <v>207</v>
      </c>
      <c r="F128" s="70">
        <v>41775</v>
      </c>
      <c r="G128" s="87">
        <v>22303</v>
      </c>
      <c r="H128" s="345">
        <f t="shared" si="6"/>
        <v>53.39</v>
      </c>
      <c r="I128" s="70"/>
      <c r="J128" s="87"/>
      <c r="K128" s="345"/>
    </row>
    <row r="129" spans="1:11" s="91" customFormat="1" ht="36">
      <c r="A129" s="72">
        <v>751</v>
      </c>
      <c r="B129" s="89"/>
      <c r="C129" s="89"/>
      <c r="D129" s="90"/>
      <c r="E129" s="62" t="s">
        <v>118</v>
      </c>
      <c r="F129" s="88">
        <f>SUM(F130,F132)</f>
        <v>12205</v>
      </c>
      <c r="G129" s="88">
        <f>SUM(G130,G132)</f>
        <v>11674</v>
      </c>
      <c r="H129" s="88">
        <f>SUM(H130,H132)</f>
        <v>150.14</v>
      </c>
      <c r="I129" s="88"/>
      <c r="J129" s="88"/>
      <c r="K129" s="88"/>
    </row>
    <row r="130" spans="1:11" s="79" customFormat="1" ht="28.5" customHeight="1">
      <c r="A130" s="65"/>
      <c r="B130" s="76">
        <v>75101</v>
      </c>
      <c r="C130" s="76"/>
      <c r="D130" s="77" t="s">
        <v>208</v>
      </c>
      <c r="E130" s="78" t="s">
        <v>119</v>
      </c>
      <c r="F130" s="64">
        <f>SUM(F131:F131)</f>
        <v>1065</v>
      </c>
      <c r="G130" s="64">
        <f>SUM(G131:G131)</f>
        <v>534</v>
      </c>
      <c r="H130" s="343">
        <f t="shared" si="6"/>
        <v>50.14</v>
      </c>
      <c r="I130" s="64"/>
      <c r="J130" s="64"/>
      <c r="K130" s="343"/>
    </row>
    <row r="131" spans="1:11" s="71" customFormat="1" ht="61.5" customHeight="1">
      <c r="A131" s="65"/>
      <c r="B131" s="60"/>
      <c r="C131" s="60">
        <v>2010</v>
      </c>
      <c r="D131" s="61"/>
      <c r="E131" s="69" t="s">
        <v>207</v>
      </c>
      <c r="F131" s="70">
        <v>1065</v>
      </c>
      <c r="G131" s="87">
        <v>534</v>
      </c>
      <c r="H131" s="345">
        <f t="shared" si="6"/>
        <v>50.14</v>
      </c>
      <c r="I131" s="70"/>
      <c r="J131" s="87"/>
      <c r="K131" s="345"/>
    </row>
    <row r="132" spans="1:11" s="79" customFormat="1" ht="18.75" customHeight="1">
      <c r="A132" s="65"/>
      <c r="B132" s="76">
        <v>75113</v>
      </c>
      <c r="C132" s="76"/>
      <c r="D132" s="77" t="s">
        <v>208</v>
      </c>
      <c r="E132" s="78" t="s">
        <v>351</v>
      </c>
      <c r="F132" s="64">
        <f>SUM(F133:F133)</f>
        <v>11140</v>
      </c>
      <c r="G132" s="64">
        <f>SUM(G133:G133)</f>
        <v>11140</v>
      </c>
      <c r="H132" s="343">
        <f>ROUND((G132/F132)*100,2)</f>
        <v>100</v>
      </c>
      <c r="I132" s="64"/>
      <c r="J132" s="64"/>
      <c r="K132" s="343"/>
    </row>
    <row r="133" spans="1:11" s="71" customFormat="1" ht="58.5">
      <c r="A133" s="65"/>
      <c r="B133" s="60"/>
      <c r="C133" s="60">
        <v>2010</v>
      </c>
      <c r="D133" s="61"/>
      <c r="E133" s="69" t="s">
        <v>207</v>
      </c>
      <c r="F133" s="70">
        <v>11140</v>
      </c>
      <c r="G133" s="87">
        <v>11140</v>
      </c>
      <c r="H133" s="345">
        <f>ROUND((G133/F133)*100,2)</f>
        <v>100</v>
      </c>
      <c r="I133" s="70"/>
      <c r="J133" s="87"/>
      <c r="K133" s="345"/>
    </row>
    <row r="134" spans="1:11" s="85" customFormat="1" ht="9">
      <c r="A134" s="80">
        <v>852</v>
      </c>
      <c r="B134" s="81"/>
      <c r="C134" s="81"/>
      <c r="D134" s="82"/>
      <c r="E134" s="83" t="s">
        <v>111</v>
      </c>
      <c r="F134" s="84">
        <f>SUM(F135,F137,F139)</f>
        <v>2021627</v>
      </c>
      <c r="G134" s="64">
        <f>SUM(G135,G137,G139)</f>
        <v>971881</v>
      </c>
      <c r="H134" s="343">
        <f t="shared" si="6"/>
        <v>48.07</v>
      </c>
      <c r="I134" s="84"/>
      <c r="J134" s="64"/>
      <c r="K134" s="343"/>
    </row>
    <row r="135" spans="1:11" s="79" customFormat="1" ht="57" customHeight="1">
      <c r="A135" s="65"/>
      <c r="B135" s="76">
        <v>85212</v>
      </c>
      <c r="C135" s="76"/>
      <c r="D135" s="77" t="s">
        <v>206</v>
      </c>
      <c r="E135" s="67" t="s">
        <v>347</v>
      </c>
      <c r="F135" s="84">
        <f>SUM(F136:F136)</f>
        <v>1934250</v>
      </c>
      <c r="G135" s="64">
        <f>SUM(G136:G136)</f>
        <v>926765</v>
      </c>
      <c r="H135" s="343">
        <f t="shared" si="6"/>
        <v>47.91</v>
      </c>
      <c r="I135" s="84"/>
      <c r="J135" s="64"/>
      <c r="K135" s="343"/>
    </row>
    <row r="136" spans="1:11" s="115" customFormat="1" ht="58.5">
      <c r="A136" s="112"/>
      <c r="B136" s="113"/>
      <c r="C136" s="113">
        <v>2010</v>
      </c>
      <c r="D136" s="114"/>
      <c r="E136" s="69" t="s">
        <v>207</v>
      </c>
      <c r="F136" s="63">
        <v>1934250</v>
      </c>
      <c r="G136" s="117">
        <v>926765</v>
      </c>
      <c r="H136" s="345">
        <f t="shared" si="6"/>
        <v>47.91</v>
      </c>
      <c r="I136" s="63"/>
      <c r="J136" s="117"/>
      <c r="K136" s="345"/>
    </row>
    <row r="137" spans="1:11" s="79" customFormat="1" ht="82.5" customHeight="1">
      <c r="A137" s="65"/>
      <c r="B137" s="76">
        <v>85213</v>
      </c>
      <c r="C137" s="76"/>
      <c r="D137" s="77" t="s">
        <v>206</v>
      </c>
      <c r="E137" s="78" t="s">
        <v>277</v>
      </c>
      <c r="F137" s="64">
        <f>SUM(F138:F138)</f>
        <v>17772</v>
      </c>
      <c r="G137" s="64">
        <f>SUM(G138:G138)</f>
        <v>3977</v>
      </c>
      <c r="H137" s="343">
        <f t="shared" si="6"/>
        <v>22.38</v>
      </c>
      <c r="I137" s="64"/>
      <c r="J137" s="64"/>
      <c r="K137" s="343"/>
    </row>
    <row r="138" spans="1:11" s="115" customFormat="1" ht="62.25" customHeight="1">
      <c r="A138" s="112"/>
      <c r="B138" s="113"/>
      <c r="C138" s="113">
        <v>2010</v>
      </c>
      <c r="D138" s="114"/>
      <c r="E138" s="69" t="s">
        <v>207</v>
      </c>
      <c r="F138" s="63">
        <v>17772</v>
      </c>
      <c r="G138" s="87">
        <v>3977</v>
      </c>
      <c r="H138" s="345">
        <f t="shared" si="6"/>
        <v>22.38</v>
      </c>
      <c r="I138" s="63"/>
      <c r="J138" s="87"/>
      <c r="K138" s="345"/>
    </row>
    <row r="139" spans="1:11" s="79" customFormat="1" ht="30.75" customHeight="1">
      <c r="A139" s="65"/>
      <c r="B139" s="76">
        <v>85214</v>
      </c>
      <c r="C139" s="76"/>
      <c r="D139" s="77" t="s">
        <v>206</v>
      </c>
      <c r="E139" s="78" t="s">
        <v>163</v>
      </c>
      <c r="F139" s="64">
        <f>SUM(F140:F140)</f>
        <v>69605</v>
      </c>
      <c r="G139" s="64">
        <f>SUM(G140:G140)</f>
        <v>41139</v>
      </c>
      <c r="H139" s="343">
        <f t="shared" si="6"/>
        <v>59.1</v>
      </c>
      <c r="I139" s="64"/>
      <c r="J139" s="64"/>
      <c r="K139" s="343"/>
    </row>
    <row r="140" spans="1:11" s="115" customFormat="1" ht="63" customHeight="1">
      <c r="A140" s="112"/>
      <c r="B140" s="113"/>
      <c r="C140" s="113">
        <v>2010</v>
      </c>
      <c r="D140" s="114"/>
      <c r="E140" s="69" t="s">
        <v>207</v>
      </c>
      <c r="F140" s="63">
        <v>69605</v>
      </c>
      <c r="G140" s="87">
        <v>41139</v>
      </c>
      <c r="H140" s="345">
        <f t="shared" si="6"/>
        <v>59.1</v>
      </c>
      <c r="I140" s="63"/>
      <c r="J140" s="87"/>
      <c r="K140" s="345"/>
    </row>
    <row r="141" spans="1:11" s="98" customFormat="1" ht="11.25">
      <c r="A141" s="588" t="s">
        <v>209</v>
      </c>
      <c r="B141" s="589"/>
      <c r="C141" s="589"/>
      <c r="D141" s="589"/>
      <c r="E141" s="590"/>
      <c r="F141" s="116">
        <f>SUM(F123,F126,F129,F134)</f>
        <v>2083563</v>
      </c>
      <c r="G141" s="339">
        <f>SUM(G123,G126,G129,G134)</f>
        <v>1013813.55</v>
      </c>
      <c r="H141" s="343">
        <f t="shared" si="6"/>
        <v>48.66</v>
      </c>
      <c r="I141" s="116"/>
      <c r="J141" s="339"/>
      <c r="K141" s="343"/>
    </row>
    <row r="142" spans="1:11" s="98" customFormat="1" ht="28.5" customHeight="1" hidden="1">
      <c r="A142" s="582" t="s">
        <v>210</v>
      </c>
      <c r="B142" s="583"/>
      <c r="C142" s="583"/>
      <c r="D142" s="583"/>
      <c r="E142" s="583"/>
      <c r="F142" s="583"/>
      <c r="G142" s="584"/>
      <c r="H142" s="348"/>
      <c r="I142" s="417"/>
      <c r="J142" s="417"/>
      <c r="K142" s="348"/>
    </row>
    <row r="143" spans="1:11" s="75" customFormat="1" ht="20.25" customHeight="1" hidden="1">
      <c r="A143" s="72">
        <v>921</v>
      </c>
      <c r="B143" s="73"/>
      <c r="C143" s="73"/>
      <c r="D143" s="74"/>
      <c r="E143" s="62" t="s">
        <v>152</v>
      </c>
      <c r="F143" s="64">
        <f>SUM(F144)</f>
        <v>0</v>
      </c>
      <c r="G143" s="64">
        <f>SUM(G144)</f>
        <v>0</v>
      </c>
      <c r="H143" s="343" t="e">
        <f>ROUND((G143/F143)*100,2)</f>
        <v>#DIV/0!</v>
      </c>
      <c r="I143" s="64">
        <f>SUM(I144)</f>
        <v>0</v>
      </c>
      <c r="J143" s="64">
        <f>SUM(J144)</f>
        <v>0</v>
      </c>
      <c r="K143" s="343" t="e">
        <f>ROUND((J143/I143)*100,2)</f>
        <v>#DIV/0!</v>
      </c>
    </row>
    <row r="144" spans="1:11" s="79" customFormat="1" ht="12" customHeight="1" hidden="1">
      <c r="A144" s="65"/>
      <c r="B144" s="76">
        <v>92116</v>
      </c>
      <c r="C144" s="76"/>
      <c r="D144" s="77" t="s">
        <v>206</v>
      </c>
      <c r="E144" s="78" t="s">
        <v>154</v>
      </c>
      <c r="F144" s="64">
        <f>SUM(F145:F145)</f>
        <v>0</v>
      </c>
      <c r="G144" s="64">
        <f>SUM(G145:G145)</f>
        <v>0</v>
      </c>
      <c r="H144" s="343" t="e">
        <f>ROUND((G144/F144)*100,2)</f>
        <v>#DIV/0!</v>
      </c>
      <c r="I144" s="64">
        <f>SUM(I145:I145)</f>
        <v>0</v>
      </c>
      <c r="J144" s="64">
        <f>SUM(J145:J145)</f>
        <v>0</v>
      </c>
      <c r="K144" s="343" t="e">
        <f>ROUND((J144/I144)*100,2)</f>
        <v>#DIV/0!</v>
      </c>
    </row>
    <row r="145" spans="1:11" s="71" customFormat="1" ht="42.75" customHeight="1" hidden="1">
      <c r="A145" s="65"/>
      <c r="B145" s="60"/>
      <c r="C145" s="60">
        <v>2020</v>
      </c>
      <c r="D145" s="61"/>
      <c r="E145" s="69" t="s">
        <v>211</v>
      </c>
      <c r="F145" s="70">
        <v>0</v>
      </c>
      <c r="G145" s="63">
        <v>0</v>
      </c>
      <c r="H145" s="345" t="e">
        <f>ROUND((G145/F145)*100,2)</f>
        <v>#DIV/0!</v>
      </c>
      <c r="I145" s="70">
        <v>0</v>
      </c>
      <c r="J145" s="63">
        <v>0</v>
      </c>
      <c r="K145" s="345" t="e">
        <f>ROUND((J145/I145)*100,2)</f>
        <v>#DIV/0!</v>
      </c>
    </row>
    <row r="146" spans="1:11" s="98" customFormat="1" ht="26.25" customHeight="1" hidden="1">
      <c r="A146" s="567" t="s">
        <v>212</v>
      </c>
      <c r="B146" s="591"/>
      <c r="C146" s="591"/>
      <c r="D146" s="591"/>
      <c r="E146" s="592"/>
      <c r="F146" s="118">
        <f>SUM(F143)</f>
        <v>0</v>
      </c>
      <c r="G146" s="340">
        <f>SUM(G143)</f>
        <v>0</v>
      </c>
      <c r="H146" s="348" t="e">
        <f>ROUND((G146/F146)*100,2)</f>
        <v>#DIV/0!</v>
      </c>
      <c r="I146" s="118">
        <f>SUM(I143)</f>
        <v>0</v>
      </c>
      <c r="J146" s="340">
        <f>SUM(J143)</f>
        <v>0</v>
      </c>
      <c r="K146" s="348" t="e">
        <f>ROUND((J146/I146)*100,2)</f>
        <v>#DIV/0!</v>
      </c>
    </row>
    <row r="147" spans="1:11" s="98" customFormat="1" ht="11.25">
      <c r="A147" s="119" t="s">
        <v>120</v>
      </c>
      <c r="B147" s="120"/>
      <c r="C147" s="101"/>
      <c r="D147" s="121"/>
      <c r="E147" s="121"/>
      <c r="F147" s="103"/>
      <c r="G147" s="337"/>
      <c r="H147" s="348"/>
      <c r="I147" s="103"/>
      <c r="J147" s="337"/>
      <c r="K147" s="348"/>
    </row>
    <row r="148" spans="1:11" s="75" customFormat="1" ht="9.75">
      <c r="A148" s="72">
        <v>600</v>
      </c>
      <c r="B148" s="73"/>
      <c r="C148" s="73"/>
      <c r="D148" s="74"/>
      <c r="E148" s="62" t="s">
        <v>122</v>
      </c>
      <c r="F148" s="64"/>
      <c r="G148" s="64"/>
      <c r="H148" s="343"/>
      <c r="I148" s="64">
        <f>SUM(I149)</f>
        <v>215000</v>
      </c>
      <c r="J148" s="64">
        <f>SUM(J149)</f>
        <v>0</v>
      </c>
      <c r="K148" s="343">
        <f>ROUND((J148/I148)*100,2)</f>
        <v>0</v>
      </c>
    </row>
    <row r="149" spans="1:11" s="79" customFormat="1" ht="18">
      <c r="A149" s="65"/>
      <c r="B149" s="76">
        <v>60016</v>
      </c>
      <c r="C149" s="76"/>
      <c r="D149" s="77" t="s">
        <v>206</v>
      </c>
      <c r="E149" s="78" t="s">
        <v>123</v>
      </c>
      <c r="F149" s="64"/>
      <c r="G149" s="64"/>
      <c r="H149" s="343"/>
      <c r="I149" s="64">
        <f>SUM(I150:I151)</f>
        <v>215000</v>
      </c>
      <c r="J149" s="64">
        <f>SUM(J151:J151)</f>
        <v>0</v>
      </c>
      <c r="K149" s="343">
        <f>ROUND((J149/I149)*100,2)</f>
        <v>0</v>
      </c>
    </row>
    <row r="150" spans="1:11" s="71" customFormat="1" ht="48.75">
      <c r="A150" s="55"/>
      <c r="B150" s="60"/>
      <c r="C150" s="60">
        <v>6330</v>
      </c>
      <c r="D150" s="61"/>
      <c r="E150" s="69" t="s">
        <v>403</v>
      </c>
      <c r="F150" s="63"/>
      <c r="G150" s="353"/>
      <c r="H150" s="373"/>
      <c r="I150" s="63">
        <v>215000</v>
      </c>
      <c r="J150" s="63">
        <v>0</v>
      </c>
      <c r="K150" s="373">
        <f aca="true" t="shared" si="7" ref="K150:K161">ROUND((J150/I150)*100,2)</f>
        <v>0</v>
      </c>
    </row>
    <row r="151" spans="1:11" s="75" customFormat="1" ht="9.75" hidden="1">
      <c r="A151" s="72">
        <v>801</v>
      </c>
      <c r="B151" s="73"/>
      <c r="C151" s="73"/>
      <c r="D151" s="74"/>
      <c r="E151" s="62" t="s">
        <v>109</v>
      </c>
      <c r="F151" s="64">
        <f>SUM(F152,F155,F158,F160)</f>
        <v>0</v>
      </c>
      <c r="G151" s="64">
        <f>SUM(G152,G155,G158,G160)</f>
        <v>0</v>
      </c>
      <c r="H151" s="343" t="e">
        <f aca="true" t="shared" si="8" ref="H151:H161">ROUND((G151/F151)*100,2)</f>
        <v>#DIV/0!</v>
      </c>
      <c r="I151" s="64">
        <f>SUM(I152,I155,I158,I160)</f>
        <v>0</v>
      </c>
      <c r="J151" s="64">
        <f>SUM(J152,J155,J158,J160)</f>
        <v>0</v>
      </c>
      <c r="K151" s="343" t="e">
        <f t="shared" si="7"/>
        <v>#DIV/0!</v>
      </c>
    </row>
    <row r="152" spans="1:11" s="79" customFormat="1" ht="18" hidden="1">
      <c r="A152" s="65"/>
      <c r="B152" s="76">
        <v>80101</v>
      </c>
      <c r="C152" s="76"/>
      <c r="D152" s="77" t="s">
        <v>206</v>
      </c>
      <c r="E152" s="78" t="s">
        <v>110</v>
      </c>
      <c r="F152" s="64">
        <f>SUM(F153:F154)</f>
        <v>0</v>
      </c>
      <c r="G152" s="64">
        <f>SUM(G153)</f>
        <v>0</v>
      </c>
      <c r="H152" s="343" t="e">
        <f t="shared" si="8"/>
        <v>#DIV/0!</v>
      </c>
      <c r="I152" s="64">
        <f>SUM(I153:I154)</f>
        <v>0</v>
      </c>
      <c r="J152" s="64">
        <f>SUM(J153)</f>
        <v>0</v>
      </c>
      <c r="K152" s="343" t="e">
        <f t="shared" si="7"/>
        <v>#DIV/0!</v>
      </c>
    </row>
    <row r="153" spans="1:11" s="71" customFormat="1" ht="39" hidden="1">
      <c r="A153" s="65"/>
      <c r="B153" s="60"/>
      <c r="C153" s="60">
        <v>2030</v>
      </c>
      <c r="D153" s="61"/>
      <c r="E153" s="69" t="s">
        <v>213</v>
      </c>
      <c r="F153" s="70">
        <v>0</v>
      </c>
      <c r="G153" s="63">
        <v>0</v>
      </c>
      <c r="H153" s="343" t="e">
        <f t="shared" si="8"/>
        <v>#DIV/0!</v>
      </c>
      <c r="I153" s="70">
        <v>0</v>
      </c>
      <c r="J153" s="63">
        <v>0</v>
      </c>
      <c r="K153" s="343" t="e">
        <f t="shared" si="7"/>
        <v>#DIV/0!</v>
      </c>
    </row>
    <row r="154" spans="1:11" s="71" customFormat="1" ht="29.25" hidden="1">
      <c r="A154" s="65"/>
      <c r="B154" s="60"/>
      <c r="C154" s="60">
        <v>2033</v>
      </c>
      <c r="D154" s="61"/>
      <c r="E154" s="69" t="s">
        <v>214</v>
      </c>
      <c r="F154" s="70">
        <v>0</v>
      </c>
      <c r="G154" s="63">
        <v>0</v>
      </c>
      <c r="H154" s="343" t="e">
        <f t="shared" si="8"/>
        <v>#DIV/0!</v>
      </c>
      <c r="I154" s="70">
        <v>0</v>
      </c>
      <c r="J154" s="63">
        <v>0</v>
      </c>
      <c r="K154" s="343" t="e">
        <f t="shared" si="7"/>
        <v>#DIV/0!</v>
      </c>
    </row>
    <row r="155" spans="1:11" s="79" customFormat="1" ht="18" hidden="1">
      <c r="A155" s="65"/>
      <c r="B155" s="76">
        <v>80110</v>
      </c>
      <c r="C155" s="76"/>
      <c r="D155" s="77" t="s">
        <v>206</v>
      </c>
      <c r="E155" s="78" t="s">
        <v>197</v>
      </c>
      <c r="F155" s="64">
        <f>SUM(F156:F157)</f>
        <v>0</v>
      </c>
      <c r="G155" s="64">
        <f>SUM(G156:G157)</f>
        <v>0</v>
      </c>
      <c r="H155" s="343" t="e">
        <f t="shared" si="8"/>
        <v>#DIV/0!</v>
      </c>
      <c r="I155" s="64">
        <f>SUM(I156:I157)</f>
        <v>0</v>
      </c>
      <c r="J155" s="64">
        <f>SUM(J156:J157)</f>
        <v>0</v>
      </c>
      <c r="K155" s="343" t="e">
        <f t="shared" si="7"/>
        <v>#DIV/0!</v>
      </c>
    </row>
    <row r="156" spans="1:11" s="71" customFormat="1" ht="29.25" hidden="1">
      <c r="A156" s="65"/>
      <c r="B156" s="60"/>
      <c r="C156" s="60">
        <v>2030</v>
      </c>
      <c r="D156" s="61"/>
      <c r="E156" s="69" t="s">
        <v>214</v>
      </c>
      <c r="F156" s="70">
        <v>0</v>
      </c>
      <c r="G156" s="63">
        <v>0</v>
      </c>
      <c r="H156" s="343" t="e">
        <f t="shared" si="8"/>
        <v>#DIV/0!</v>
      </c>
      <c r="I156" s="70">
        <v>0</v>
      </c>
      <c r="J156" s="63">
        <v>0</v>
      </c>
      <c r="K156" s="343" t="e">
        <f t="shared" si="7"/>
        <v>#DIV/0!</v>
      </c>
    </row>
    <row r="157" spans="1:11" s="71" customFormat="1" ht="48.75" hidden="1">
      <c r="A157" s="65"/>
      <c r="B157" s="60"/>
      <c r="C157" s="60">
        <v>6330</v>
      </c>
      <c r="D157" s="61"/>
      <c r="E157" s="69" t="s">
        <v>215</v>
      </c>
      <c r="F157" s="70">
        <v>0</v>
      </c>
      <c r="G157" s="63">
        <v>0</v>
      </c>
      <c r="H157" s="343" t="e">
        <f t="shared" si="8"/>
        <v>#DIV/0!</v>
      </c>
      <c r="I157" s="70">
        <v>0</v>
      </c>
      <c r="J157" s="63">
        <v>0</v>
      </c>
      <c r="K157" s="343" t="e">
        <f t="shared" si="7"/>
        <v>#DIV/0!</v>
      </c>
    </row>
    <row r="158" spans="1:11" s="79" customFormat="1" ht="18" hidden="1">
      <c r="A158" s="65"/>
      <c r="B158" s="76">
        <v>80146</v>
      </c>
      <c r="C158" s="76"/>
      <c r="D158" s="77" t="s">
        <v>206</v>
      </c>
      <c r="E158" s="78" t="s">
        <v>143</v>
      </c>
      <c r="F158" s="64">
        <f>SUM(F159:F159)</f>
        <v>0</v>
      </c>
      <c r="G158" s="64">
        <f>SUM(G159:G159)</f>
        <v>0</v>
      </c>
      <c r="H158" s="343" t="e">
        <f t="shared" si="8"/>
        <v>#DIV/0!</v>
      </c>
      <c r="I158" s="64">
        <f>SUM(I159:I159)</f>
        <v>0</v>
      </c>
      <c r="J158" s="64">
        <f>SUM(J159:J159)</f>
        <v>0</v>
      </c>
      <c r="K158" s="343" t="e">
        <f t="shared" si="7"/>
        <v>#DIV/0!</v>
      </c>
    </row>
    <row r="159" spans="1:11" s="71" customFormat="1" ht="29.25" hidden="1">
      <c r="A159" s="65"/>
      <c r="B159" s="60"/>
      <c r="C159" s="60">
        <v>2033</v>
      </c>
      <c r="D159" s="61"/>
      <c r="E159" s="69" t="s">
        <v>214</v>
      </c>
      <c r="F159" s="70">
        <v>0</v>
      </c>
      <c r="G159" s="63">
        <v>0</v>
      </c>
      <c r="H159" s="343" t="e">
        <f t="shared" si="8"/>
        <v>#DIV/0!</v>
      </c>
      <c r="I159" s="70">
        <v>0</v>
      </c>
      <c r="J159" s="63">
        <v>0</v>
      </c>
      <c r="K159" s="343" t="e">
        <f t="shared" si="7"/>
        <v>#DIV/0!</v>
      </c>
    </row>
    <row r="160" spans="1:11" s="79" customFormat="1" ht="18" hidden="1">
      <c r="A160" s="65"/>
      <c r="B160" s="76">
        <v>80195</v>
      </c>
      <c r="C160" s="76"/>
      <c r="D160" s="77" t="s">
        <v>206</v>
      </c>
      <c r="E160" s="78" t="s">
        <v>101</v>
      </c>
      <c r="F160" s="64">
        <f>SUM(F161:F161)</f>
        <v>0</v>
      </c>
      <c r="G160" s="64">
        <f>SUM(G161:G161)</f>
        <v>0</v>
      </c>
      <c r="H160" s="343" t="e">
        <f t="shared" si="8"/>
        <v>#DIV/0!</v>
      </c>
      <c r="I160" s="64">
        <f>SUM(I161:I161)</f>
        <v>0</v>
      </c>
      <c r="J160" s="64">
        <f>SUM(J161:J161)</f>
        <v>0</v>
      </c>
      <c r="K160" s="343" t="e">
        <f t="shared" si="7"/>
        <v>#DIV/0!</v>
      </c>
    </row>
    <row r="161" spans="1:11" s="71" customFormat="1" ht="29.25" hidden="1">
      <c r="A161" s="65"/>
      <c r="B161" s="60"/>
      <c r="C161" s="60">
        <v>2030</v>
      </c>
      <c r="D161" s="61"/>
      <c r="E161" s="69" t="s">
        <v>214</v>
      </c>
      <c r="F161" s="70">
        <v>0</v>
      </c>
      <c r="G161" s="63">
        <v>0</v>
      </c>
      <c r="H161" s="343" t="e">
        <f t="shared" si="8"/>
        <v>#DIV/0!</v>
      </c>
      <c r="I161" s="70">
        <v>0</v>
      </c>
      <c r="J161" s="63">
        <v>0</v>
      </c>
      <c r="K161" s="343" t="e">
        <f t="shared" si="7"/>
        <v>#DIV/0!</v>
      </c>
    </row>
    <row r="162" spans="1:11" s="75" customFormat="1" ht="9.75">
      <c r="A162" s="72">
        <v>852</v>
      </c>
      <c r="B162" s="73"/>
      <c r="C162" s="73"/>
      <c r="D162" s="74"/>
      <c r="E162" s="62" t="s">
        <v>111</v>
      </c>
      <c r="F162" s="64">
        <f>SUM(F163,F165,F167)</f>
        <v>320489</v>
      </c>
      <c r="G162" s="64">
        <f>SUM(G163,G165,G167)</f>
        <v>142151</v>
      </c>
      <c r="H162" s="343">
        <f aca="true" t="shared" si="9" ref="H162:H175">ROUND((G162/F162)*100,2)</f>
        <v>44.35</v>
      </c>
      <c r="I162" s="64"/>
      <c r="J162" s="64"/>
      <c r="K162" s="343"/>
    </row>
    <row r="163" spans="1:11" s="79" customFormat="1" ht="27" customHeight="1">
      <c r="A163" s="65"/>
      <c r="B163" s="76">
        <v>85214</v>
      </c>
      <c r="C163" s="76"/>
      <c r="D163" s="77" t="s">
        <v>206</v>
      </c>
      <c r="E163" s="78" t="s">
        <v>163</v>
      </c>
      <c r="F163" s="64">
        <f>SUM(F164:F164)</f>
        <v>150045</v>
      </c>
      <c r="G163" s="64">
        <f>SUM(G164:G164)</f>
        <v>66868</v>
      </c>
      <c r="H163" s="343">
        <f t="shared" si="9"/>
        <v>44.57</v>
      </c>
      <c r="I163" s="64"/>
      <c r="J163" s="64"/>
      <c r="K163" s="343"/>
    </row>
    <row r="164" spans="1:11" s="71" customFormat="1" ht="41.25" customHeight="1">
      <c r="A164" s="65"/>
      <c r="B164" s="60"/>
      <c r="C164" s="60">
        <v>2030</v>
      </c>
      <c r="D164" s="61"/>
      <c r="E164" s="69" t="s">
        <v>213</v>
      </c>
      <c r="F164" s="70">
        <v>150045</v>
      </c>
      <c r="G164" s="63">
        <v>66868</v>
      </c>
      <c r="H164" s="345">
        <f t="shared" si="9"/>
        <v>44.57</v>
      </c>
      <c r="I164" s="70"/>
      <c r="J164" s="63"/>
      <c r="K164" s="345"/>
    </row>
    <row r="165" spans="1:11" s="79" customFormat="1" ht="18">
      <c r="A165" s="65"/>
      <c r="B165" s="76">
        <v>85219</v>
      </c>
      <c r="C165" s="76"/>
      <c r="D165" s="77" t="s">
        <v>206</v>
      </c>
      <c r="E165" s="78" t="s">
        <v>121</v>
      </c>
      <c r="F165" s="64">
        <f>SUM(F166:F166)</f>
        <v>90918</v>
      </c>
      <c r="G165" s="64">
        <f>SUM(G166:G166)</f>
        <v>45847</v>
      </c>
      <c r="H165" s="343">
        <f t="shared" si="9"/>
        <v>50.43</v>
      </c>
      <c r="I165" s="64"/>
      <c r="J165" s="64"/>
      <c r="K165" s="343"/>
    </row>
    <row r="166" spans="1:11" s="71" customFormat="1" ht="46.5" customHeight="1">
      <c r="A166" s="65"/>
      <c r="B166" s="60"/>
      <c r="C166" s="60">
        <v>2030</v>
      </c>
      <c r="D166" s="61"/>
      <c r="E166" s="69" t="s">
        <v>213</v>
      </c>
      <c r="F166" s="70">
        <v>90918</v>
      </c>
      <c r="G166" s="63">
        <v>45847</v>
      </c>
      <c r="H166" s="345">
        <f t="shared" si="9"/>
        <v>50.43</v>
      </c>
      <c r="I166" s="70"/>
      <c r="J166" s="63"/>
      <c r="K166" s="345"/>
    </row>
    <row r="167" spans="1:11" s="79" customFormat="1" ht="12.75" customHeight="1">
      <c r="A167" s="65"/>
      <c r="B167" s="76">
        <v>85295</v>
      </c>
      <c r="C167" s="76"/>
      <c r="D167" s="77" t="s">
        <v>206</v>
      </c>
      <c r="E167" s="78" t="s">
        <v>101</v>
      </c>
      <c r="F167" s="64">
        <f>SUM(F168:F168)</f>
        <v>79526</v>
      </c>
      <c r="G167" s="64">
        <f>SUM(G168:G168)</f>
        <v>29436</v>
      </c>
      <c r="H167" s="343">
        <f t="shared" si="9"/>
        <v>37.01</v>
      </c>
      <c r="I167" s="64"/>
      <c r="J167" s="64"/>
      <c r="K167" s="343"/>
    </row>
    <row r="168" spans="1:11" s="71" customFormat="1" ht="39">
      <c r="A168" s="65"/>
      <c r="B168" s="60"/>
      <c r="C168" s="60">
        <v>2030</v>
      </c>
      <c r="D168" s="61"/>
      <c r="E168" s="69" t="s">
        <v>213</v>
      </c>
      <c r="F168" s="70">
        <v>79526</v>
      </c>
      <c r="G168" s="63">
        <v>29436</v>
      </c>
      <c r="H168" s="345">
        <f t="shared" si="9"/>
        <v>37.01</v>
      </c>
      <c r="I168" s="70"/>
      <c r="J168" s="63"/>
      <c r="K168" s="345"/>
    </row>
    <row r="169" spans="1:11" s="71" customFormat="1" ht="18.75">
      <c r="A169" s="65">
        <v>854</v>
      </c>
      <c r="B169" s="60"/>
      <c r="C169" s="60"/>
      <c r="D169" s="61"/>
      <c r="E169" s="83" t="s">
        <v>113</v>
      </c>
      <c r="F169" s="64">
        <f>SUM(F170)</f>
        <v>159240</v>
      </c>
      <c r="G169" s="64">
        <f>SUM(G170)</f>
        <v>159240</v>
      </c>
      <c r="H169" s="346">
        <f t="shared" si="9"/>
        <v>100</v>
      </c>
      <c r="I169" s="64"/>
      <c r="J169" s="64"/>
      <c r="K169" s="346"/>
    </row>
    <row r="170" spans="1:11" s="71" customFormat="1" ht="9.75">
      <c r="A170" s="65"/>
      <c r="B170" s="76">
        <v>85415</v>
      </c>
      <c r="C170" s="60"/>
      <c r="D170" s="61"/>
      <c r="E170" s="78" t="s">
        <v>216</v>
      </c>
      <c r="F170" s="64">
        <f>SUM(F171)</f>
        <v>159240</v>
      </c>
      <c r="G170" s="64">
        <f>SUM(G171)</f>
        <v>159240</v>
      </c>
      <c r="H170" s="346">
        <f t="shared" si="9"/>
        <v>100</v>
      </c>
      <c r="I170" s="64"/>
      <c r="J170" s="64"/>
      <c r="K170" s="346"/>
    </row>
    <row r="171" spans="1:11" s="71" customFormat="1" ht="39">
      <c r="A171" s="65"/>
      <c r="B171" s="60"/>
      <c r="C171" s="60">
        <v>2030</v>
      </c>
      <c r="D171" s="61"/>
      <c r="E171" s="69" t="s">
        <v>213</v>
      </c>
      <c r="F171" s="70">
        <v>159240</v>
      </c>
      <c r="G171" s="63">
        <v>159240</v>
      </c>
      <c r="H171" s="345">
        <f t="shared" si="9"/>
        <v>100</v>
      </c>
      <c r="I171" s="70"/>
      <c r="J171" s="63"/>
      <c r="K171" s="345"/>
    </row>
    <row r="172" spans="1:11" s="75" customFormat="1" ht="12" customHeight="1">
      <c r="A172" s="72">
        <v>926</v>
      </c>
      <c r="B172" s="89"/>
      <c r="C172" s="73"/>
      <c r="D172" s="74"/>
      <c r="E172" s="62" t="s">
        <v>404</v>
      </c>
      <c r="F172" s="64"/>
      <c r="G172" s="64"/>
      <c r="H172" s="374"/>
      <c r="I172" s="64">
        <f>SUM(I173)</f>
        <v>333000</v>
      </c>
      <c r="J172" s="64">
        <f>SUM(J173)</f>
        <v>0</v>
      </c>
      <c r="K172" s="374">
        <f>ROUND((J172/I172)*100,2)</f>
        <v>0</v>
      </c>
    </row>
    <row r="173" spans="1:11" s="96" customFormat="1" ht="11.25" customHeight="1">
      <c r="A173" s="94"/>
      <c r="B173" s="86">
        <v>92601</v>
      </c>
      <c r="C173" s="86"/>
      <c r="D173" s="95"/>
      <c r="E173" s="67" t="s">
        <v>352</v>
      </c>
      <c r="F173" s="92"/>
      <c r="G173" s="92"/>
      <c r="H173" s="375"/>
      <c r="I173" s="92">
        <f>SUM(I174:I174)</f>
        <v>333000</v>
      </c>
      <c r="J173" s="92">
        <f>SUM(J174:J174)</f>
        <v>0</v>
      </c>
      <c r="K173" s="375">
        <f>ROUND((J173/I173)*100,2)</f>
        <v>0</v>
      </c>
    </row>
    <row r="174" spans="1:11" s="71" customFormat="1" ht="39.75" customHeight="1">
      <c r="A174" s="356"/>
      <c r="B174" s="356"/>
      <c r="C174" s="55">
        <v>6330</v>
      </c>
      <c r="D174" s="356"/>
      <c r="E174" s="69" t="s">
        <v>406</v>
      </c>
      <c r="F174" s="70"/>
      <c r="G174" s="87"/>
      <c r="H174" s="345"/>
      <c r="I174" s="70">
        <v>333000</v>
      </c>
      <c r="J174" s="87">
        <v>0</v>
      </c>
      <c r="K174" s="345">
        <f>ROUND((J174/I174)*100,2)</f>
        <v>0</v>
      </c>
    </row>
    <row r="175" spans="1:11" s="98" customFormat="1" ht="11.25">
      <c r="A175" s="576" t="s">
        <v>217</v>
      </c>
      <c r="B175" s="577"/>
      <c r="C175" s="577"/>
      <c r="D175" s="577"/>
      <c r="E175" s="577"/>
      <c r="F175" s="118">
        <f>SUM(F148,F151,F162,F169,F172)</f>
        <v>479729</v>
      </c>
      <c r="G175" s="118">
        <f>SUM(G148,G151,G162,G169,G172)</f>
        <v>301391</v>
      </c>
      <c r="H175" s="343">
        <f t="shared" si="9"/>
        <v>62.83</v>
      </c>
      <c r="I175" s="118">
        <f>SUM(I148,I151,I162,I169,I172)</f>
        <v>548000</v>
      </c>
      <c r="J175" s="118">
        <f>SUM(J148,J151,J162,J169,J172)</f>
        <v>0</v>
      </c>
      <c r="K175" s="343">
        <f>ROUND((J175/I175)*100,2)</f>
        <v>0</v>
      </c>
    </row>
    <row r="176" spans="1:11" s="98" customFormat="1" ht="12" customHeight="1" hidden="1">
      <c r="A176" s="567" t="s">
        <v>271</v>
      </c>
      <c r="B176" s="568"/>
      <c r="C176" s="568"/>
      <c r="D176" s="568"/>
      <c r="E176" s="569"/>
      <c r="F176" s="103"/>
      <c r="G176" s="338"/>
      <c r="H176" s="348"/>
      <c r="I176" s="103"/>
      <c r="J176" s="338"/>
      <c r="K176" s="348"/>
    </row>
    <row r="177" spans="1:11" s="75" customFormat="1" ht="9.75" hidden="1">
      <c r="A177" s="72">
        <v>600</v>
      </c>
      <c r="B177" s="73"/>
      <c r="C177" s="73"/>
      <c r="D177" s="74"/>
      <c r="E177" s="62" t="s">
        <v>122</v>
      </c>
      <c r="F177" s="64">
        <f>SUM(F178)</f>
        <v>0</v>
      </c>
      <c r="G177" s="64">
        <f>SUM(G178)</f>
        <v>0</v>
      </c>
      <c r="H177" s="343" t="e">
        <f>ROUND((G177/F177)*100,2)</f>
        <v>#DIV/0!</v>
      </c>
      <c r="I177" s="64">
        <f>SUM(I178)</f>
        <v>0</v>
      </c>
      <c r="J177" s="64">
        <f>SUM(J178)</f>
        <v>0</v>
      </c>
      <c r="K177" s="343" t="e">
        <f>ROUND((J177/I177)*100,2)</f>
        <v>#DIV/0!</v>
      </c>
    </row>
    <row r="178" spans="1:11" s="79" customFormat="1" ht="18" hidden="1">
      <c r="A178" s="65"/>
      <c r="B178" s="76">
        <v>60016</v>
      </c>
      <c r="C178" s="76"/>
      <c r="D178" s="77" t="s">
        <v>206</v>
      </c>
      <c r="E178" s="78" t="s">
        <v>123</v>
      </c>
      <c r="F178" s="64">
        <f>SUM(F179:F179)</f>
        <v>0</v>
      </c>
      <c r="G178" s="64">
        <f>SUM(G179:G179)</f>
        <v>0</v>
      </c>
      <c r="H178" s="343" t="e">
        <f>ROUND((G178/F178)*100,2)</f>
        <v>#DIV/0!</v>
      </c>
      <c r="I178" s="64">
        <f>SUM(I179:I179)</f>
        <v>0</v>
      </c>
      <c r="J178" s="64">
        <f>SUM(J179:J179)</f>
        <v>0</v>
      </c>
      <c r="K178" s="343" t="e">
        <f>ROUND((J178/I178)*100,2)</f>
        <v>#DIV/0!</v>
      </c>
    </row>
    <row r="179" spans="1:11" s="71" customFormat="1" ht="39" hidden="1">
      <c r="A179" s="65"/>
      <c r="B179" s="60"/>
      <c r="C179" s="60">
        <v>2440</v>
      </c>
      <c r="D179" s="61"/>
      <c r="E179" s="69" t="s">
        <v>218</v>
      </c>
      <c r="F179" s="70">
        <v>0</v>
      </c>
      <c r="G179" s="117">
        <v>0</v>
      </c>
      <c r="H179" s="345">
        <v>0</v>
      </c>
      <c r="I179" s="70">
        <v>0</v>
      </c>
      <c r="J179" s="117">
        <v>0</v>
      </c>
      <c r="K179" s="345">
        <v>0</v>
      </c>
    </row>
    <row r="180" spans="1:11" s="75" customFormat="1" ht="18.75" hidden="1">
      <c r="A180" s="72">
        <v>854</v>
      </c>
      <c r="B180" s="73"/>
      <c r="C180" s="73"/>
      <c r="D180" s="74"/>
      <c r="E180" s="83" t="s">
        <v>113</v>
      </c>
      <c r="F180" s="64">
        <f>SUM(F181)</f>
        <v>0</v>
      </c>
      <c r="G180" s="64">
        <f>SUM(G181)</f>
        <v>0</v>
      </c>
      <c r="H180" s="343">
        <v>0</v>
      </c>
      <c r="I180" s="64">
        <f>SUM(I181)</f>
        <v>0</v>
      </c>
      <c r="J180" s="64">
        <f>SUM(J181)</f>
        <v>0</v>
      </c>
      <c r="K180" s="343">
        <v>0</v>
      </c>
    </row>
    <row r="181" spans="1:11" s="79" customFormat="1" ht="18" hidden="1">
      <c r="A181" s="65"/>
      <c r="B181" s="76">
        <v>85415</v>
      </c>
      <c r="C181" s="76"/>
      <c r="D181" s="77" t="s">
        <v>206</v>
      </c>
      <c r="E181" s="78" t="s">
        <v>216</v>
      </c>
      <c r="F181" s="64">
        <f>SUM(F182:F182)</f>
        <v>0</v>
      </c>
      <c r="G181" s="64">
        <f>SUM(G182:G182)</f>
        <v>0</v>
      </c>
      <c r="H181" s="343">
        <v>0</v>
      </c>
      <c r="I181" s="64">
        <f>SUM(I182:I182)</f>
        <v>0</v>
      </c>
      <c r="J181" s="64">
        <f>SUM(J182:J182)</f>
        <v>0</v>
      </c>
      <c r="K181" s="343">
        <v>0</v>
      </c>
    </row>
    <row r="182" spans="1:11" s="71" customFormat="1" ht="39" hidden="1">
      <c r="A182" s="65"/>
      <c r="B182" s="60"/>
      <c r="C182" s="60">
        <v>2440</v>
      </c>
      <c r="D182" s="61"/>
      <c r="E182" s="69" t="s">
        <v>218</v>
      </c>
      <c r="F182" s="70">
        <v>0</v>
      </c>
      <c r="G182" s="117">
        <v>0</v>
      </c>
      <c r="H182" s="345">
        <v>0</v>
      </c>
      <c r="I182" s="70">
        <v>0</v>
      </c>
      <c r="J182" s="117">
        <v>0</v>
      </c>
      <c r="K182" s="345">
        <v>0</v>
      </c>
    </row>
    <row r="183" spans="1:11" s="98" customFormat="1" ht="11.25" hidden="1">
      <c r="A183" s="576" t="s">
        <v>219</v>
      </c>
      <c r="B183" s="577"/>
      <c r="C183" s="577"/>
      <c r="D183" s="577"/>
      <c r="E183" s="577"/>
      <c r="F183" s="118">
        <f>SUM(F177,F180)</f>
        <v>0</v>
      </c>
      <c r="G183" s="340">
        <f>SUM(G177,G180)</f>
        <v>0</v>
      </c>
      <c r="H183" s="352" t="e">
        <f>ROUND((G183/F183)*100,2)</f>
        <v>#DIV/0!</v>
      </c>
      <c r="I183" s="118">
        <f>SUM(I177,I180)</f>
        <v>0</v>
      </c>
      <c r="J183" s="340">
        <f>SUM(J177,J180)</f>
        <v>0</v>
      </c>
      <c r="K183" s="352" t="e">
        <f>ROUND((J183/I183)*100,2)</f>
        <v>#DIV/0!</v>
      </c>
    </row>
    <row r="184" spans="1:11" s="98" customFormat="1" ht="42" customHeight="1">
      <c r="A184" s="567" t="s">
        <v>408</v>
      </c>
      <c r="B184" s="568"/>
      <c r="C184" s="568"/>
      <c r="D184" s="568"/>
      <c r="E184" s="569"/>
      <c r="F184" s="103"/>
      <c r="G184" s="338"/>
      <c r="H184" s="348"/>
      <c r="I184" s="103"/>
      <c r="J184" s="338"/>
      <c r="K184" s="348"/>
    </row>
    <row r="185" spans="1:11" s="75" customFormat="1" ht="9" customHeight="1" hidden="1">
      <c r="A185" s="72">
        <v>750</v>
      </c>
      <c r="B185" s="73"/>
      <c r="C185" s="73"/>
      <c r="D185" s="74"/>
      <c r="E185" s="62" t="s">
        <v>104</v>
      </c>
      <c r="F185" s="64">
        <f>SUM(F186)</f>
        <v>0</v>
      </c>
      <c r="G185" s="64">
        <f>SUM(G186)</f>
        <v>0</v>
      </c>
      <c r="H185" s="343" t="e">
        <f aca="true" t="shared" si="10" ref="H185:H190">ROUND((G185/F185)*100,2)</f>
        <v>#DIV/0!</v>
      </c>
      <c r="I185" s="64">
        <f>SUM(I186)</f>
        <v>0</v>
      </c>
      <c r="J185" s="64">
        <f>SUM(J186)</f>
        <v>0</v>
      </c>
      <c r="K185" s="343" t="e">
        <f>ROUND((J185/I185)*100,2)</f>
        <v>#DIV/0!</v>
      </c>
    </row>
    <row r="186" spans="1:11" s="79" customFormat="1" ht="18" hidden="1">
      <c r="A186" s="65"/>
      <c r="B186" s="76">
        <v>75023</v>
      </c>
      <c r="C186" s="76"/>
      <c r="D186" s="77" t="s">
        <v>206</v>
      </c>
      <c r="E186" s="78" t="s">
        <v>105</v>
      </c>
      <c r="F186" s="64">
        <f>SUM(F187:F188)</f>
        <v>0</v>
      </c>
      <c r="G186" s="64">
        <f>SUM(G187:G188)</f>
        <v>0</v>
      </c>
      <c r="H186" s="343" t="e">
        <f t="shared" si="10"/>
        <v>#DIV/0!</v>
      </c>
      <c r="I186" s="64">
        <f>SUM(I187:I188)</f>
        <v>0</v>
      </c>
      <c r="J186" s="64">
        <f>SUM(J187:J188)</f>
        <v>0</v>
      </c>
      <c r="K186" s="343" t="e">
        <f>ROUND((J186/I186)*100,2)</f>
        <v>#DIV/0!</v>
      </c>
    </row>
    <row r="187" spans="1:11" s="71" customFormat="1" ht="48.75" hidden="1">
      <c r="A187" s="65"/>
      <c r="B187" s="60"/>
      <c r="C187" s="60">
        <v>2700</v>
      </c>
      <c r="D187" s="61"/>
      <c r="E187" s="69" t="s">
        <v>220</v>
      </c>
      <c r="F187" s="70">
        <v>0</v>
      </c>
      <c r="G187" s="117">
        <v>0</v>
      </c>
      <c r="H187" s="345" t="e">
        <f t="shared" si="10"/>
        <v>#DIV/0!</v>
      </c>
      <c r="I187" s="70">
        <v>0</v>
      </c>
      <c r="J187" s="117">
        <v>0</v>
      </c>
      <c r="K187" s="345" t="e">
        <f>ROUND((J187/I187)*100,2)</f>
        <v>#DIV/0!</v>
      </c>
    </row>
    <row r="188" spans="1:11" s="71" customFormat="1" ht="48.75" hidden="1">
      <c r="A188" s="65"/>
      <c r="B188" s="60"/>
      <c r="C188" s="60">
        <v>6290</v>
      </c>
      <c r="D188" s="61"/>
      <c r="E188" s="69" t="s">
        <v>221</v>
      </c>
      <c r="F188" s="70">
        <v>0</v>
      </c>
      <c r="G188" s="117">
        <v>0</v>
      </c>
      <c r="H188" s="345" t="e">
        <f t="shared" si="10"/>
        <v>#DIV/0!</v>
      </c>
      <c r="I188" s="70">
        <v>0</v>
      </c>
      <c r="J188" s="117">
        <v>0</v>
      </c>
      <c r="K188" s="345" t="e">
        <f>ROUND((J188/I188)*100,2)</f>
        <v>#DIV/0!</v>
      </c>
    </row>
    <row r="189" spans="1:11" s="75" customFormat="1" ht="14.25" customHeight="1">
      <c r="A189" s="109">
        <v>10</v>
      </c>
      <c r="B189" s="73"/>
      <c r="C189" s="73"/>
      <c r="D189" s="74"/>
      <c r="E189" s="62" t="s">
        <v>98</v>
      </c>
      <c r="F189" s="64">
        <f>SUM(F190)</f>
        <v>20000</v>
      </c>
      <c r="G189" s="64">
        <f>SUM(G190)</f>
        <v>25688</v>
      </c>
      <c r="H189" s="343">
        <f t="shared" si="10"/>
        <v>128.44</v>
      </c>
      <c r="I189" s="64"/>
      <c r="J189" s="64"/>
      <c r="K189" s="343"/>
    </row>
    <row r="190" spans="1:11" s="79" customFormat="1" ht="14.25" customHeight="1">
      <c r="A190" s="65"/>
      <c r="B190" s="111">
        <v>1095</v>
      </c>
      <c r="C190" s="76"/>
      <c r="D190" s="77"/>
      <c r="E190" s="78" t="s">
        <v>177</v>
      </c>
      <c r="F190" s="68">
        <f>SUM(F192:F193)</f>
        <v>20000</v>
      </c>
      <c r="G190" s="92">
        <f>SUM(G192:G193)</f>
        <v>25688</v>
      </c>
      <c r="H190" s="343">
        <f t="shared" si="10"/>
        <v>128.44</v>
      </c>
      <c r="I190" s="68"/>
      <c r="J190" s="92"/>
      <c r="K190" s="343"/>
    </row>
    <row r="191" spans="1:11" s="71" customFormat="1" ht="9.75" hidden="1">
      <c r="A191" s="65"/>
      <c r="B191" s="60"/>
      <c r="C191" s="60"/>
      <c r="D191" s="61"/>
      <c r="E191" s="69"/>
      <c r="F191" s="70">
        <v>0</v>
      </c>
      <c r="G191" s="117">
        <v>0</v>
      </c>
      <c r="H191" s="345">
        <v>0</v>
      </c>
      <c r="I191" s="70"/>
      <c r="J191" s="117"/>
      <c r="K191" s="345"/>
    </row>
    <row r="192" spans="1:11" s="71" customFormat="1" ht="66.75" customHeight="1">
      <c r="A192" s="65"/>
      <c r="B192" s="60"/>
      <c r="C192" s="60">
        <v>2700</v>
      </c>
      <c r="D192" s="61"/>
      <c r="E192" s="69" t="s">
        <v>278</v>
      </c>
      <c r="F192" s="70">
        <v>0</v>
      </c>
      <c r="G192" s="117">
        <v>5688</v>
      </c>
      <c r="H192" s="345">
        <v>0</v>
      </c>
      <c r="I192" s="70"/>
      <c r="J192" s="117"/>
      <c r="K192" s="345"/>
    </row>
    <row r="193" spans="1:11" s="71" customFormat="1" ht="52.5" customHeight="1">
      <c r="A193" s="65"/>
      <c r="B193" s="60"/>
      <c r="C193" s="60">
        <v>2710</v>
      </c>
      <c r="D193" s="61"/>
      <c r="E193" s="69" t="s">
        <v>279</v>
      </c>
      <c r="F193" s="70">
        <v>20000</v>
      </c>
      <c r="G193" s="117">
        <v>20000</v>
      </c>
      <c r="H193" s="345">
        <f>ROUND((G193/F193)*100,2)</f>
        <v>100</v>
      </c>
      <c r="I193" s="70"/>
      <c r="J193" s="117"/>
      <c r="K193" s="345"/>
    </row>
    <row r="194" spans="1:11" s="75" customFormat="1" ht="9.75">
      <c r="A194" s="72">
        <v>600</v>
      </c>
      <c r="B194" s="73"/>
      <c r="C194" s="73"/>
      <c r="D194" s="74"/>
      <c r="E194" s="62" t="s">
        <v>122</v>
      </c>
      <c r="F194" s="64"/>
      <c r="G194" s="64"/>
      <c r="H194" s="343"/>
      <c r="I194" s="64">
        <f>SUM(I195)</f>
        <v>956541</v>
      </c>
      <c r="J194" s="64">
        <f>SUM(J195)</f>
        <v>0</v>
      </c>
      <c r="K194" s="343">
        <f>ROUND((J194/I194)*100,2)</f>
        <v>0</v>
      </c>
    </row>
    <row r="195" spans="1:11" s="79" customFormat="1" ht="18">
      <c r="A195" s="65"/>
      <c r="B195" s="76">
        <v>60016</v>
      </c>
      <c r="C195" s="76"/>
      <c r="D195" s="77" t="s">
        <v>206</v>
      </c>
      <c r="E195" s="78" t="s">
        <v>123</v>
      </c>
      <c r="F195" s="64"/>
      <c r="G195" s="64"/>
      <c r="H195" s="343"/>
      <c r="I195" s="64">
        <f>SUM(I196)</f>
        <v>956541</v>
      </c>
      <c r="J195" s="64">
        <f>SUM(J197:J197)</f>
        <v>0</v>
      </c>
      <c r="K195" s="343">
        <f>ROUND((J195/I195)*100,2)</f>
        <v>0</v>
      </c>
    </row>
    <row r="196" spans="1:11" s="71" customFormat="1" ht="60.75" customHeight="1">
      <c r="A196" s="55"/>
      <c r="B196" s="60"/>
      <c r="C196" s="60">
        <v>6298</v>
      </c>
      <c r="D196" s="61"/>
      <c r="E196" s="69" t="s">
        <v>402</v>
      </c>
      <c r="F196" s="63">
        <v>0</v>
      </c>
      <c r="G196" s="353">
        <v>0</v>
      </c>
      <c r="H196" s="354">
        <v>0</v>
      </c>
      <c r="I196" s="63">
        <v>956541</v>
      </c>
      <c r="J196" s="353">
        <v>0</v>
      </c>
      <c r="K196" s="354">
        <v>0</v>
      </c>
    </row>
    <row r="197" spans="1:11" s="75" customFormat="1" ht="9.75">
      <c r="A197" s="72">
        <v>801</v>
      </c>
      <c r="B197" s="73"/>
      <c r="C197" s="73"/>
      <c r="D197" s="74"/>
      <c r="E197" s="62" t="s">
        <v>109</v>
      </c>
      <c r="F197" s="64"/>
      <c r="G197" s="64"/>
      <c r="H197" s="343"/>
      <c r="I197" s="64">
        <f>SUM(I198)</f>
        <v>200000</v>
      </c>
      <c r="J197" s="64">
        <f>SUM(J198)</f>
        <v>0</v>
      </c>
      <c r="K197" s="343">
        <f>ROUND((J197/I197)*100,2)</f>
        <v>0</v>
      </c>
    </row>
    <row r="198" spans="1:11" s="79" customFormat="1" ht="18">
      <c r="A198" s="65"/>
      <c r="B198" s="76">
        <v>80101</v>
      </c>
      <c r="C198" s="76"/>
      <c r="D198" s="77" t="s">
        <v>206</v>
      </c>
      <c r="E198" s="78" t="s">
        <v>110</v>
      </c>
      <c r="F198" s="68"/>
      <c r="G198" s="68"/>
      <c r="H198" s="343"/>
      <c r="I198" s="68">
        <f>SUM(I200:I202)</f>
        <v>200000</v>
      </c>
      <c r="J198" s="68">
        <f>SUM(J200:J202)</f>
        <v>0</v>
      </c>
      <c r="K198" s="343">
        <f>ROUND((J198/I198)*100,2)</f>
        <v>0</v>
      </c>
    </row>
    <row r="199" spans="1:11" s="71" customFormat="1" ht="48.75" hidden="1">
      <c r="A199" s="65"/>
      <c r="B199" s="60"/>
      <c r="C199" s="60">
        <v>2700</v>
      </c>
      <c r="D199" s="61"/>
      <c r="E199" s="69" t="s">
        <v>220</v>
      </c>
      <c r="F199" s="70"/>
      <c r="G199" s="117"/>
      <c r="H199" s="345"/>
      <c r="I199" s="70">
        <v>0</v>
      </c>
      <c r="J199" s="117">
        <v>0</v>
      </c>
      <c r="K199" s="345">
        <v>0</v>
      </c>
    </row>
    <row r="200" spans="1:11" s="71" customFormat="1" ht="58.5" hidden="1">
      <c r="A200" s="65"/>
      <c r="B200" s="60"/>
      <c r="C200" s="60">
        <v>2705</v>
      </c>
      <c r="D200" s="61"/>
      <c r="E200" s="69" t="s">
        <v>280</v>
      </c>
      <c r="F200" s="70"/>
      <c r="G200" s="117"/>
      <c r="H200" s="345"/>
      <c r="I200" s="70">
        <v>0</v>
      </c>
      <c r="J200" s="117">
        <v>0</v>
      </c>
      <c r="K200" s="345">
        <v>0</v>
      </c>
    </row>
    <row r="201" spans="1:11" s="71" customFormat="1" ht="29.25" customHeight="1" hidden="1">
      <c r="A201" s="65"/>
      <c r="B201" s="60"/>
      <c r="C201" s="60">
        <v>2700</v>
      </c>
      <c r="D201" s="61"/>
      <c r="E201" s="69" t="s">
        <v>220</v>
      </c>
      <c r="F201" s="70"/>
      <c r="G201" s="117"/>
      <c r="H201" s="345"/>
      <c r="I201" s="70">
        <v>0</v>
      </c>
      <c r="J201" s="117">
        <v>0</v>
      </c>
      <c r="K201" s="345">
        <v>0</v>
      </c>
    </row>
    <row r="202" spans="1:11" s="71" customFormat="1" ht="63" customHeight="1">
      <c r="A202" s="65"/>
      <c r="B202" s="60"/>
      <c r="C202" s="60">
        <v>6298</v>
      </c>
      <c r="D202" s="61"/>
      <c r="E202" s="69" t="s">
        <v>402</v>
      </c>
      <c r="F202" s="70"/>
      <c r="G202" s="117"/>
      <c r="H202" s="345"/>
      <c r="I202" s="70">
        <v>200000</v>
      </c>
      <c r="J202" s="117">
        <v>0</v>
      </c>
      <c r="K202" s="345">
        <f>ROUND((J202/I202)*100,2)</f>
        <v>0</v>
      </c>
    </row>
    <row r="203" spans="1:11" s="75" customFormat="1" ht="18.75">
      <c r="A203" s="72">
        <v>853</v>
      </c>
      <c r="B203" s="73"/>
      <c r="C203" s="73"/>
      <c r="D203" s="74"/>
      <c r="E203" s="62" t="s">
        <v>124</v>
      </c>
      <c r="F203" s="64">
        <f>SUM(F204)</f>
        <v>114783</v>
      </c>
      <c r="G203" s="64">
        <f>SUM(G204)</f>
        <v>0</v>
      </c>
      <c r="H203" s="343">
        <f>ROUND((G203/F203)*100,2)</f>
        <v>0</v>
      </c>
      <c r="I203" s="64"/>
      <c r="J203" s="64"/>
      <c r="K203" s="343"/>
    </row>
    <row r="204" spans="1:11" s="79" customFormat="1" ht="18">
      <c r="A204" s="65"/>
      <c r="B204" s="76">
        <v>85395</v>
      </c>
      <c r="C204" s="76"/>
      <c r="D204" s="77" t="s">
        <v>206</v>
      </c>
      <c r="E204" s="78" t="s">
        <v>101</v>
      </c>
      <c r="F204" s="68">
        <f>SUM(F205:F208)</f>
        <v>114783</v>
      </c>
      <c r="G204" s="92">
        <f>SUM(G205:G208)</f>
        <v>0</v>
      </c>
      <c r="H204" s="343">
        <f>ROUND((G204/F204)*100,2)</f>
        <v>0</v>
      </c>
      <c r="I204" s="68"/>
      <c r="J204" s="92"/>
      <c r="K204" s="343"/>
    </row>
    <row r="205" spans="1:11" s="71" customFormat="1" ht="29.25">
      <c r="A205" s="65"/>
      <c r="B205" s="60"/>
      <c r="C205" s="60">
        <v>2008</v>
      </c>
      <c r="D205" s="61"/>
      <c r="E205" s="69" t="s">
        <v>320</v>
      </c>
      <c r="F205" s="70">
        <v>109017.6</v>
      </c>
      <c r="G205" s="87">
        <v>0</v>
      </c>
      <c r="H205" s="345">
        <f>ROUND((G205/F205)*100,2)</f>
        <v>0</v>
      </c>
      <c r="I205" s="70"/>
      <c r="J205" s="87"/>
      <c r="K205" s="345"/>
    </row>
    <row r="206" spans="1:11" s="71" customFormat="1" ht="29.25">
      <c r="A206" s="65"/>
      <c r="B206" s="60"/>
      <c r="C206" s="60">
        <v>2009</v>
      </c>
      <c r="D206" s="61"/>
      <c r="E206" s="69" t="s">
        <v>320</v>
      </c>
      <c r="F206" s="70">
        <v>5765.4</v>
      </c>
      <c r="G206" s="117">
        <v>0</v>
      </c>
      <c r="H206" s="345">
        <f>ROUND((G206/F206)*100,2)</f>
        <v>0</v>
      </c>
      <c r="I206" s="70"/>
      <c r="J206" s="117"/>
      <c r="K206" s="345"/>
    </row>
    <row r="207" spans="1:11" s="71" customFormat="1" ht="9.75" hidden="1">
      <c r="A207" s="65"/>
      <c r="B207" s="60"/>
      <c r="C207" s="60">
        <v>6208</v>
      </c>
      <c r="D207" s="61"/>
      <c r="E207" s="69" t="s">
        <v>321</v>
      </c>
      <c r="F207" s="70">
        <v>0</v>
      </c>
      <c r="G207" s="87">
        <v>0</v>
      </c>
      <c r="H207" s="345">
        <v>0</v>
      </c>
      <c r="I207" s="70">
        <v>0</v>
      </c>
      <c r="J207" s="87">
        <v>0</v>
      </c>
      <c r="K207" s="345">
        <v>0</v>
      </c>
    </row>
    <row r="208" spans="1:11" s="71" customFormat="1" ht="9.75" hidden="1">
      <c r="A208" s="65"/>
      <c r="B208" s="60"/>
      <c r="C208" s="60">
        <v>6209</v>
      </c>
      <c r="D208" s="61"/>
      <c r="E208" s="69" t="s">
        <v>321</v>
      </c>
      <c r="F208" s="70">
        <v>0</v>
      </c>
      <c r="G208" s="117">
        <v>0</v>
      </c>
      <c r="H208" s="345">
        <v>0</v>
      </c>
      <c r="I208" s="70">
        <v>0</v>
      </c>
      <c r="J208" s="117">
        <v>0</v>
      </c>
      <c r="K208" s="345">
        <v>0</v>
      </c>
    </row>
    <row r="209" spans="1:11" s="79" customFormat="1" ht="18" hidden="1">
      <c r="A209" s="65"/>
      <c r="B209" s="76">
        <v>80110</v>
      </c>
      <c r="C209" s="76"/>
      <c r="D209" s="77" t="s">
        <v>206</v>
      </c>
      <c r="E209" s="78" t="s">
        <v>197</v>
      </c>
      <c r="F209" s="68"/>
      <c r="G209" s="92"/>
      <c r="H209" s="346">
        <v>0</v>
      </c>
      <c r="I209" s="68"/>
      <c r="J209" s="92"/>
      <c r="K209" s="346">
        <v>0</v>
      </c>
    </row>
    <row r="210" spans="1:11" s="71" customFormat="1" ht="19.5" hidden="1">
      <c r="A210" s="65"/>
      <c r="B210" s="60"/>
      <c r="C210" s="60">
        <v>970</v>
      </c>
      <c r="D210" s="61"/>
      <c r="E210" s="69" t="s">
        <v>222</v>
      </c>
      <c r="F210" s="70"/>
      <c r="G210" s="87"/>
      <c r="H210" s="345">
        <v>0</v>
      </c>
      <c r="I210" s="70"/>
      <c r="J210" s="87"/>
      <c r="K210" s="345">
        <v>0</v>
      </c>
    </row>
    <row r="211" spans="1:11" s="71" customFormat="1" ht="48.75" hidden="1">
      <c r="A211" s="65"/>
      <c r="B211" s="60"/>
      <c r="C211" s="60">
        <v>2700</v>
      </c>
      <c r="D211" s="61"/>
      <c r="E211" s="69" t="s">
        <v>220</v>
      </c>
      <c r="F211" s="70"/>
      <c r="G211" s="117"/>
      <c r="H211" s="345">
        <v>0</v>
      </c>
      <c r="I211" s="70"/>
      <c r="J211" s="117"/>
      <c r="K211" s="345">
        <v>0</v>
      </c>
    </row>
    <row r="212" spans="1:11" s="71" customFormat="1" ht="31.5" customHeight="1" hidden="1">
      <c r="A212" s="65"/>
      <c r="B212" s="60"/>
      <c r="C212" s="60">
        <v>6290</v>
      </c>
      <c r="D212" s="61"/>
      <c r="E212" s="69" t="s">
        <v>221</v>
      </c>
      <c r="F212" s="70"/>
      <c r="G212" s="117"/>
      <c r="H212" s="345">
        <v>0</v>
      </c>
      <c r="I212" s="70"/>
      <c r="J212" s="117"/>
      <c r="K212" s="345">
        <v>0</v>
      </c>
    </row>
    <row r="213" spans="1:11" s="71" customFormat="1" ht="9.75">
      <c r="A213" s="65">
        <v>926</v>
      </c>
      <c r="B213" s="86"/>
      <c r="C213" s="60"/>
      <c r="D213" s="61"/>
      <c r="E213" s="67" t="s">
        <v>404</v>
      </c>
      <c r="F213" s="64"/>
      <c r="G213" s="64"/>
      <c r="H213" s="343"/>
      <c r="I213" s="64">
        <f>SUM(I214)</f>
        <v>333000</v>
      </c>
      <c r="J213" s="64">
        <f>SUM(J214)</f>
        <v>0</v>
      </c>
      <c r="K213" s="343">
        <f>ROUND((J213/I213)*100,2)</f>
        <v>0</v>
      </c>
    </row>
    <row r="214" spans="1:11" s="75" customFormat="1" ht="9.75">
      <c r="A214" s="72"/>
      <c r="B214" s="73">
        <v>92601</v>
      </c>
      <c r="C214" s="73"/>
      <c r="D214" s="74"/>
      <c r="E214" s="355" t="s">
        <v>352</v>
      </c>
      <c r="F214" s="353"/>
      <c r="G214" s="353"/>
      <c r="H214" s="354"/>
      <c r="I214" s="353">
        <f>SUM(I215:I215)</f>
        <v>333000</v>
      </c>
      <c r="J214" s="353">
        <f>SUM(J215:J215)</f>
        <v>0</v>
      </c>
      <c r="K214" s="354">
        <f>ROUND((J214/I214)*100,2)</f>
        <v>0</v>
      </c>
    </row>
    <row r="215" spans="1:11" s="71" customFormat="1" ht="63.75" customHeight="1">
      <c r="A215" s="65"/>
      <c r="B215" s="60"/>
      <c r="C215" s="60">
        <v>6300</v>
      </c>
      <c r="D215" s="61"/>
      <c r="E215" s="69" t="s">
        <v>405</v>
      </c>
      <c r="F215" s="70"/>
      <c r="G215" s="87"/>
      <c r="H215" s="345"/>
      <c r="I215" s="70">
        <v>333000</v>
      </c>
      <c r="J215" s="87">
        <v>0</v>
      </c>
      <c r="K215" s="345">
        <f>ROUND((J215/I215)*100,2)</f>
        <v>0</v>
      </c>
    </row>
    <row r="216" spans="1:11" s="98" customFormat="1" ht="23.25" customHeight="1" thickBot="1">
      <c r="A216" s="570" t="s">
        <v>324</v>
      </c>
      <c r="B216" s="571"/>
      <c r="C216" s="571"/>
      <c r="D216" s="571"/>
      <c r="E216" s="572"/>
      <c r="F216" s="103">
        <f>SUM(F189,F194,F197,F203,F213)</f>
        <v>134783</v>
      </c>
      <c r="G216" s="103">
        <f>SUM(G189,G194,G197,G203,G213)</f>
        <v>25688</v>
      </c>
      <c r="H216" s="349">
        <f>ROUND((G216/F216)*100,2)</f>
        <v>19.06</v>
      </c>
      <c r="I216" s="103">
        <f>SUM(I189,I194,I197,I203,I213)</f>
        <v>1489541</v>
      </c>
      <c r="J216" s="103">
        <f>SUM(J189,J194,J197,J203,J213)</f>
        <v>0</v>
      </c>
      <c r="K216" s="349">
        <f>ROUND((J216/I216)*100,2)</f>
        <v>0</v>
      </c>
    </row>
    <row r="217" spans="1:11" s="98" customFormat="1" ht="13.5" customHeight="1" hidden="1">
      <c r="A217" s="578" t="s">
        <v>322</v>
      </c>
      <c r="B217" s="578"/>
      <c r="C217" s="578"/>
      <c r="D217" s="578"/>
      <c r="E217" s="578"/>
      <c r="F217" s="103"/>
      <c r="G217" s="338"/>
      <c r="H217" s="348"/>
      <c r="I217" s="103"/>
      <c r="J217" s="338"/>
      <c r="K217" s="348"/>
    </row>
    <row r="218" spans="1:11" s="75" customFormat="1" ht="9" customHeight="1" hidden="1">
      <c r="A218" s="72">
        <v>750</v>
      </c>
      <c r="B218" s="73"/>
      <c r="C218" s="73"/>
      <c r="D218" s="74"/>
      <c r="E218" s="62" t="s">
        <v>104</v>
      </c>
      <c r="F218" s="64">
        <f>SUM(F219)</f>
        <v>0</v>
      </c>
      <c r="G218" s="64">
        <f>SUM(G219)</f>
        <v>0</v>
      </c>
      <c r="H218" s="343">
        <v>0</v>
      </c>
      <c r="I218" s="64">
        <f>SUM(I219)</f>
        <v>0</v>
      </c>
      <c r="J218" s="64">
        <f>SUM(J219)</f>
        <v>0</v>
      </c>
      <c r="K218" s="343">
        <v>0</v>
      </c>
    </row>
    <row r="219" spans="1:11" s="79" customFormat="1" ht="18.75" hidden="1" thickBot="1">
      <c r="A219" s="65"/>
      <c r="B219" s="76">
        <v>75023</v>
      </c>
      <c r="C219" s="76"/>
      <c r="D219" s="77" t="s">
        <v>206</v>
      </c>
      <c r="E219" s="78" t="s">
        <v>105</v>
      </c>
      <c r="F219" s="64">
        <f>SUM(F220:F221)</f>
        <v>0</v>
      </c>
      <c r="G219" s="64">
        <f>SUM(G220:G221)</f>
        <v>0</v>
      </c>
      <c r="H219" s="343">
        <v>0</v>
      </c>
      <c r="I219" s="64">
        <f>SUM(I220:I221)</f>
        <v>0</v>
      </c>
      <c r="J219" s="64">
        <f>SUM(J220:J221)</f>
        <v>0</v>
      </c>
      <c r="K219" s="343">
        <v>0</v>
      </c>
    </row>
    <row r="220" spans="1:11" s="71" customFormat="1" ht="49.5" hidden="1" thickBot="1">
      <c r="A220" s="65"/>
      <c r="B220" s="60"/>
      <c r="C220" s="60">
        <v>2700</v>
      </c>
      <c r="D220" s="61"/>
      <c r="E220" s="69" t="s">
        <v>220</v>
      </c>
      <c r="F220" s="70">
        <v>0</v>
      </c>
      <c r="G220" s="117">
        <v>0</v>
      </c>
      <c r="H220" s="345">
        <v>0</v>
      </c>
      <c r="I220" s="70">
        <v>0</v>
      </c>
      <c r="J220" s="117">
        <v>0</v>
      </c>
      <c r="K220" s="345">
        <v>0</v>
      </c>
    </row>
    <row r="221" spans="1:11" s="71" customFormat="1" ht="49.5" hidden="1" thickBot="1">
      <c r="A221" s="65"/>
      <c r="B221" s="60"/>
      <c r="C221" s="60">
        <v>6290</v>
      </c>
      <c r="D221" s="61"/>
      <c r="E221" s="69" t="s">
        <v>221</v>
      </c>
      <c r="F221" s="70">
        <v>0</v>
      </c>
      <c r="G221" s="117">
        <v>0</v>
      </c>
      <c r="H221" s="345">
        <v>0</v>
      </c>
      <c r="I221" s="70">
        <v>0</v>
      </c>
      <c r="J221" s="117">
        <v>0</v>
      </c>
      <c r="K221" s="345">
        <v>0</v>
      </c>
    </row>
    <row r="222" spans="1:11" s="75" customFormat="1" ht="10.5" hidden="1" thickBot="1">
      <c r="A222" s="109">
        <v>852</v>
      </c>
      <c r="B222" s="73"/>
      <c r="C222" s="73"/>
      <c r="D222" s="74"/>
      <c r="E222" s="83" t="s">
        <v>111</v>
      </c>
      <c r="F222" s="64">
        <f>SUM(F223)</f>
        <v>0</v>
      </c>
      <c r="G222" s="64">
        <f>SUM(G223)</f>
        <v>0</v>
      </c>
      <c r="H222" s="343">
        <v>0</v>
      </c>
      <c r="I222" s="64">
        <f>SUM(I223)</f>
        <v>0</v>
      </c>
      <c r="J222" s="64">
        <f>SUM(J223)</f>
        <v>0</v>
      </c>
      <c r="K222" s="343">
        <v>0</v>
      </c>
    </row>
    <row r="223" spans="1:11" s="79" customFormat="1" ht="54.75" hidden="1" thickBot="1">
      <c r="A223" s="65"/>
      <c r="B223" s="111">
        <v>85212</v>
      </c>
      <c r="C223" s="76"/>
      <c r="D223" s="77"/>
      <c r="E223" s="67" t="s">
        <v>347</v>
      </c>
      <c r="F223" s="68">
        <f>SUM(F225:F226)</f>
        <v>0</v>
      </c>
      <c r="G223" s="68">
        <f>SUM(G225:G226)</f>
        <v>0</v>
      </c>
      <c r="H223" s="343">
        <v>0</v>
      </c>
      <c r="I223" s="68">
        <f>SUM(I225:I226)</f>
        <v>0</v>
      </c>
      <c r="J223" s="68">
        <f>SUM(J225:J226)</f>
        <v>0</v>
      </c>
      <c r="K223" s="343">
        <v>0</v>
      </c>
    </row>
    <row r="224" spans="1:11" s="71" customFormat="1" ht="10.5" hidden="1" thickBot="1">
      <c r="A224" s="65"/>
      <c r="B224" s="60"/>
      <c r="C224" s="60"/>
      <c r="D224" s="61"/>
      <c r="E224" s="69"/>
      <c r="F224" s="70">
        <v>0</v>
      </c>
      <c r="G224" s="117">
        <v>0</v>
      </c>
      <c r="H224" s="345">
        <v>0</v>
      </c>
      <c r="I224" s="70">
        <v>0</v>
      </c>
      <c r="J224" s="117">
        <v>0</v>
      </c>
      <c r="K224" s="345">
        <v>0</v>
      </c>
    </row>
    <row r="225" spans="1:11" s="71" customFormat="1" ht="31.5" customHeight="1" hidden="1">
      <c r="A225" s="65"/>
      <c r="B225" s="60"/>
      <c r="C225" s="60">
        <v>2910</v>
      </c>
      <c r="D225" s="61"/>
      <c r="E225" s="69" t="s">
        <v>317</v>
      </c>
      <c r="F225" s="70">
        <v>0</v>
      </c>
      <c r="G225" s="117">
        <v>0</v>
      </c>
      <c r="H225" s="345">
        <v>0</v>
      </c>
      <c r="I225" s="70">
        <v>0</v>
      </c>
      <c r="J225" s="117">
        <v>0</v>
      </c>
      <c r="K225" s="345">
        <v>0</v>
      </c>
    </row>
    <row r="226" spans="1:11" s="85" customFormat="1" ht="12" customHeight="1" hidden="1">
      <c r="A226" s="80"/>
      <c r="B226" s="81"/>
      <c r="C226" s="60">
        <v>920</v>
      </c>
      <c r="D226" s="82"/>
      <c r="E226" s="69" t="s">
        <v>193</v>
      </c>
      <c r="F226" s="63">
        <v>0</v>
      </c>
      <c r="G226" s="63">
        <v>0</v>
      </c>
      <c r="H226" s="345">
        <v>0</v>
      </c>
      <c r="I226" s="63">
        <v>0</v>
      </c>
      <c r="J226" s="63">
        <v>0</v>
      </c>
      <c r="K226" s="345">
        <v>0</v>
      </c>
    </row>
    <row r="227" spans="1:11" s="98" customFormat="1" ht="15" customHeight="1" hidden="1" thickBot="1">
      <c r="A227" s="579" t="s">
        <v>323</v>
      </c>
      <c r="B227" s="580"/>
      <c r="C227" s="580"/>
      <c r="D227" s="580"/>
      <c r="E227" s="581"/>
      <c r="F227" s="103">
        <f>SUM(F222)</f>
        <v>0</v>
      </c>
      <c r="G227" s="338">
        <f>SUM(G222)</f>
        <v>0</v>
      </c>
      <c r="H227" s="350">
        <v>0</v>
      </c>
      <c r="I227" s="103">
        <f>SUM(I222)</f>
        <v>0</v>
      </c>
      <c r="J227" s="338">
        <f>SUM(J222)</f>
        <v>0</v>
      </c>
      <c r="K227" s="350">
        <v>0</v>
      </c>
    </row>
    <row r="228" spans="1:11" s="98" customFormat="1" ht="21.75" customHeight="1" thickBot="1">
      <c r="A228" s="573" t="s">
        <v>391</v>
      </c>
      <c r="B228" s="574"/>
      <c r="C228" s="574"/>
      <c r="D228" s="574"/>
      <c r="E228" s="575"/>
      <c r="F228" s="341">
        <f>SUM(F112,F121,F141,F146,F175,F183,F216,F222)</f>
        <v>12444587</v>
      </c>
      <c r="G228" s="341">
        <f>SUM(G112,G121,G141,G146,G175,G183,G216,G222)</f>
        <v>6674095.6</v>
      </c>
      <c r="H228" s="351">
        <f>ROUND((G228/F228)*100,2)</f>
        <v>53.63</v>
      </c>
      <c r="I228" s="341">
        <f>SUM(I112,I121,I141,I146,I175,I183,I216,I222)</f>
        <v>2067541</v>
      </c>
      <c r="J228" s="341">
        <f>SUM(J112,J121,J141,J146,J175,J183,J216,J222)</f>
        <v>31000</v>
      </c>
      <c r="K228" s="351">
        <f>ROUND((J228/I228)*100,2)</f>
        <v>1.5</v>
      </c>
    </row>
  </sheetData>
  <mergeCells count="27">
    <mergeCell ref="E2:H2"/>
    <mergeCell ref="A112:E112"/>
    <mergeCell ref="F4:F5"/>
    <mergeCell ref="G4:G5"/>
    <mergeCell ref="A6:H7"/>
    <mergeCell ref="A3:A5"/>
    <mergeCell ref="F3:H3"/>
    <mergeCell ref="E3:E5"/>
    <mergeCell ref="C3:C5"/>
    <mergeCell ref="B3:B5"/>
    <mergeCell ref="A175:E175"/>
    <mergeCell ref="A142:G142"/>
    <mergeCell ref="A121:E121"/>
    <mergeCell ref="A141:E141"/>
    <mergeCell ref="A146:E146"/>
    <mergeCell ref="A176:E176"/>
    <mergeCell ref="A216:E216"/>
    <mergeCell ref="A228:E228"/>
    <mergeCell ref="A184:E184"/>
    <mergeCell ref="A183:E183"/>
    <mergeCell ref="A217:E217"/>
    <mergeCell ref="A227:E227"/>
    <mergeCell ref="H4:H5"/>
    <mergeCell ref="I3:K3"/>
    <mergeCell ref="I4:I5"/>
    <mergeCell ref="J4:J5"/>
    <mergeCell ref="K4:K5"/>
  </mergeCells>
  <printOptions/>
  <pageMargins left="1.3779527559055118" right="0" top="0.3937007874015748" bottom="0.7874015748031497" header="0.5118110236220472" footer="0.5118110236220472"/>
  <pageSetup horizontalDpi="360" verticalDpi="36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2009-08-18T09:24:39Z</cp:lastPrinted>
  <dcterms:created xsi:type="dcterms:W3CDTF">1998-12-09T13:02:10Z</dcterms:created>
  <dcterms:modified xsi:type="dcterms:W3CDTF">2009-08-18T09:25:48Z</dcterms:modified>
  <cp:category/>
  <cp:version/>
  <cp:contentType/>
  <cp:contentStatus/>
</cp:coreProperties>
</file>